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\\SBS2011\RedirectedFolders\GJager\Desktop\GVIDO\INVESTICIJE\IVD 2021\Razpis sanitarije\"/>
    </mc:Choice>
  </mc:AlternateContent>
  <xr:revisionPtr revIDLastSave="0" documentId="8_{2EFD6574-30DA-4D90-B2F2-DC4B9ABCF083}" xr6:coauthVersionLast="36" xr6:coauthVersionMax="36" xr10:uidLastSave="{00000000-0000-0000-0000-000000000000}"/>
  <bookViews>
    <workbookView xWindow="0" yWindow="0" windowWidth="25200" windowHeight="11925" xr2:uid="{00000000-000D-0000-FFFF-FFFF00000000}"/>
  </bookViews>
  <sheets>
    <sheet name="SKUPNO" sheetId="5" r:id="rId1"/>
    <sheet name="Stranišča za učitelje" sheetId="1" r:id="rId2"/>
    <sheet name="dijakinje _invalidi + čistilke" sheetId="4" r:id="rId3"/>
    <sheet name="spodnje stranišče" sheetId="8" r:id="rId4"/>
  </sheets>
  <definedNames>
    <definedName name="_xlnm.Print_Area" localSheetId="0">SKUPNO!$A$1:$G$88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5" l="1"/>
  <c r="I4" i="5"/>
  <c r="B8" i="5"/>
  <c r="I85" i="5" l="1"/>
  <c r="I84" i="5"/>
  <c r="I86" i="5"/>
  <c r="I70" i="5"/>
  <c r="I71" i="5"/>
  <c r="I72" i="5"/>
  <c r="I73" i="5"/>
  <c r="I74" i="5"/>
  <c r="I75" i="5"/>
  <c r="I76" i="5"/>
  <c r="I77" i="5"/>
  <c r="I78" i="5"/>
  <c r="I79" i="5"/>
  <c r="I80" i="5"/>
  <c r="I81" i="5"/>
  <c r="I69" i="5"/>
  <c r="I67" i="5"/>
  <c r="I65" i="5"/>
  <c r="I64" i="5"/>
  <c r="I62" i="5"/>
  <c r="I54" i="5"/>
  <c r="I55" i="5"/>
  <c r="I56" i="5"/>
  <c r="I53" i="5"/>
  <c r="I51" i="5"/>
  <c r="I50" i="5"/>
  <c r="I49" i="5"/>
  <c r="I37" i="5"/>
  <c r="I38" i="5"/>
  <c r="I39" i="5"/>
  <c r="I40" i="5"/>
  <c r="I41" i="5"/>
  <c r="I42" i="5"/>
  <c r="I43" i="5"/>
  <c r="I44" i="5"/>
  <c r="I45" i="5"/>
  <c r="I46" i="5"/>
  <c r="I47" i="5"/>
  <c r="I36" i="5"/>
  <c r="I32" i="5"/>
  <c r="I30" i="5"/>
  <c r="I29" i="5"/>
  <c r="AB9" i="4" l="1"/>
  <c r="Z9" i="4"/>
  <c r="J38" i="4"/>
  <c r="G38" i="4"/>
  <c r="B22" i="5"/>
  <c r="I22" i="5" s="1"/>
  <c r="B19" i="5"/>
  <c r="I19" i="5" s="1"/>
  <c r="B11" i="5"/>
  <c r="I11" i="5" s="1"/>
  <c r="I8" i="5"/>
  <c r="I90" i="5" l="1"/>
  <c r="S9" i="8"/>
  <c r="E6" i="8"/>
  <c r="E7" i="8"/>
  <c r="E8" i="8"/>
  <c r="E9" i="8"/>
  <c r="E5" i="8"/>
  <c r="I31" i="8"/>
  <c r="H31" i="8"/>
  <c r="G31" i="8"/>
  <c r="J31" i="8"/>
  <c r="E21" i="8"/>
  <c r="E20" i="8"/>
  <c r="E19" i="8"/>
  <c r="S8" i="8"/>
  <c r="S7" i="8"/>
  <c r="S6" i="8"/>
  <c r="S5" i="8"/>
  <c r="H42" i="4"/>
  <c r="I42" i="4"/>
  <c r="G42" i="4"/>
  <c r="J42" i="4"/>
  <c r="E38" i="4"/>
  <c r="G33" i="1"/>
  <c r="J33" i="1"/>
  <c r="O48" i="1"/>
  <c r="O46" i="1"/>
  <c r="O45" i="1"/>
  <c r="O44" i="1"/>
  <c r="O42" i="1"/>
  <c r="O40" i="1"/>
  <c r="O39" i="1"/>
  <c r="O38" i="1"/>
  <c r="O37" i="1"/>
  <c r="O36" i="1"/>
  <c r="O35" i="1"/>
  <c r="O34" i="1"/>
  <c r="O33" i="1"/>
  <c r="U33" i="1"/>
  <c r="S33" i="1"/>
  <c r="S12" i="8" l="1"/>
  <c r="E23" i="8"/>
  <c r="E31" i="8" s="1"/>
  <c r="U13" i="4" l="1"/>
  <c r="S7" i="4"/>
  <c r="S13" i="4"/>
  <c r="R19" i="4"/>
  <c r="Q15" i="4"/>
  <c r="S8" i="4"/>
  <c r="S6" i="4"/>
  <c r="S5" i="4"/>
  <c r="E21" i="4" l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25" i="1"/>
  <c r="E24" i="1"/>
  <c r="E10" i="1"/>
  <c r="E11" i="1"/>
  <c r="E12" i="1"/>
  <c r="E13" i="1"/>
  <c r="E8" i="1"/>
  <c r="E23" i="1"/>
  <c r="E22" i="1"/>
  <c r="E21" i="1"/>
  <c r="E20" i="1"/>
  <c r="E19" i="1"/>
  <c r="E18" i="1"/>
  <c r="E17" i="1"/>
  <c r="E16" i="1"/>
  <c r="E15" i="1"/>
  <c r="E14" i="1"/>
  <c r="E9" i="1"/>
  <c r="E7" i="1"/>
  <c r="E6" i="1"/>
  <c r="E5" i="1"/>
  <c r="E27" i="1" l="1"/>
  <c r="E33" i="1" s="1"/>
  <c r="E23" i="4"/>
  <c r="E42" i="4" s="1"/>
</calcChain>
</file>

<file path=xl/sharedStrings.xml><?xml version="1.0" encoding="utf-8"?>
<sst xmlns="http://schemas.openxmlformats.org/spreadsheetml/2006/main" count="336" uniqueCount="156">
  <si>
    <t>širina</t>
  </si>
  <si>
    <t>višina</t>
  </si>
  <si>
    <t>v m2</t>
  </si>
  <si>
    <t>talna keramika domenzije 60 x 60 cm</t>
  </si>
  <si>
    <t>Stenska keramika domenzije 60 x 30 cm</t>
  </si>
  <si>
    <t>Keramika na 1 enoto stranišč</t>
  </si>
  <si>
    <t xml:space="preserve">kosovnica </t>
  </si>
  <si>
    <t>viseča wc školjka</t>
  </si>
  <si>
    <t>pisoar</t>
  </si>
  <si>
    <t>umivalnik</t>
  </si>
  <si>
    <t>tipka za spuščanje vode</t>
  </si>
  <si>
    <t>pipa</t>
  </si>
  <si>
    <t>držalo za wc papir</t>
  </si>
  <si>
    <t>držalo za papirnatebrisačke</t>
  </si>
  <si>
    <t>dozirnik za milo</t>
  </si>
  <si>
    <t>artikel</t>
  </si>
  <si>
    <t>št. Kosov</t>
  </si>
  <si>
    <t>montažna stena za pisoar</t>
  </si>
  <si>
    <t>podometni kotliček</t>
  </si>
  <si>
    <t>tipka za spuščanje vode pri pisoarju</t>
  </si>
  <si>
    <t>kosovnica na 1 enoto stranišč</t>
  </si>
  <si>
    <t>oznaka na risanem tlorisu</t>
  </si>
  <si>
    <t>obroba v višini 10cm</t>
  </si>
  <si>
    <t>v tm</t>
  </si>
  <si>
    <t>ogledalo pri umivalnikih</t>
  </si>
  <si>
    <t>dimenzije</t>
  </si>
  <si>
    <t>Vrata #1</t>
  </si>
  <si>
    <t>60 x 200cm</t>
  </si>
  <si>
    <t>Vrata #2</t>
  </si>
  <si>
    <t>Vrata #3</t>
  </si>
  <si>
    <t>80 x 200cm</t>
  </si>
  <si>
    <t xml:space="preserve">radiatorji </t>
  </si>
  <si>
    <t>OBSTOJEČE!</t>
  </si>
  <si>
    <t>0,90 x 1,00m</t>
  </si>
  <si>
    <t>Keramika na 4 enote stranišč</t>
  </si>
  <si>
    <t>OBSTOJEČE ODSTRANIMO!</t>
  </si>
  <si>
    <t>Stranišče za invalide</t>
  </si>
  <si>
    <t>100 x 200cm</t>
  </si>
  <si>
    <t>0,70 x 1,00</t>
  </si>
  <si>
    <t>m2</t>
  </si>
  <si>
    <t>Stranišča za učitelje</t>
  </si>
  <si>
    <t>Stranišča školjka za invalide</t>
  </si>
  <si>
    <t>stene</t>
  </si>
  <si>
    <t>dolžina</t>
  </si>
  <si>
    <t>strop</t>
  </si>
  <si>
    <t>pleskanje na 1 enoto stranišč</t>
  </si>
  <si>
    <t>lom</t>
  </si>
  <si>
    <t>pleskanje na 1 enoto prostor za čistilke desno</t>
  </si>
  <si>
    <t>Oplesk plafon</t>
  </si>
  <si>
    <t>Oplesk stene/zidovi</t>
  </si>
  <si>
    <t>bela barva, (priporočilo: Jupol STRONG / Jupol LATEX MATT/ Jupol GOLD)</t>
  </si>
  <si>
    <t>OBSTOJEČE OHRANIMO!</t>
  </si>
  <si>
    <t>pokrov za visečo wc školjko</t>
  </si>
  <si>
    <t>(priporočilo: keramična wc školjka Ceramica Dolomite Gemma 2 viseča)</t>
  </si>
  <si>
    <r>
      <t xml:space="preserve">(priporočilo: keramični umivalnik Opoczno urban harmony 60x45 cm </t>
    </r>
    <r>
      <rPr>
        <b/>
        <sz val="11"/>
        <color theme="1"/>
        <rFont val="Calibri"/>
        <family val="2"/>
        <charset val="238"/>
        <scheme val="minor"/>
      </rPr>
      <t>nadputni)</t>
    </r>
  </si>
  <si>
    <r>
      <t xml:space="preserve">(priporočilo: keramični pisoar Cersanit Apollo 34x29.5 cm ) </t>
    </r>
    <r>
      <rPr>
        <b/>
        <sz val="11"/>
        <color theme="1"/>
        <rFont val="Calibri"/>
        <family val="2"/>
        <charset val="238"/>
        <scheme val="minor"/>
      </rPr>
      <t>PRITOK ZADAJ!</t>
    </r>
  </si>
  <si>
    <t>(priporočilo: armatura za umivalnik Mines-team Xita, dve priključni cevi)</t>
  </si>
  <si>
    <t>(priporočilo: Automatic urinal flusher MOON)</t>
  </si>
  <si>
    <t>(priporočilo: keramična wc školjka Olympia za invalide Auxilium Simplon</t>
  </si>
  <si>
    <t>polica za umivalnik (učitelji)</t>
  </si>
  <si>
    <t>polica za umivalnik (dijakinje + invalidi)</t>
  </si>
  <si>
    <t>90 x 100 cm</t>
  </si>
  <si>
    <t>70 x 100 cm</t>
  </si>
  <si>
    <t>število kosov</t>
  </si>
  <si>
    <t>Rušitvena dela</t>
  </si>
  <si>
    <t>obstoječa!</t>
  </si>
  <si>
    <t>dela in predvidena kosovnica</t>
  </si>
  <si>
    <t>0,50 x 130 cm (compact plošče)</t>
  </si>
  <si>
    <t>cena na enoto brez DDV</t>
  </si>
  <si>
    <t>vrednost</t>
  </si>
  <si>
    <t>skupaj brez DDV</t>
  </si>
  <si>
    <t>pipa za umivalnik za invalide</t>
  </si>
  <si>
    <t>umivalnik za invalide</t>
  </si>
  <si>
    <t>pleskanje na 2 enoti stranišč</t>
  </si>
  <si>
    <t>kosovnica na 2 enoti stranišč</t>
  </si>
  <si>
    <t>Keramika za prosteore snažilk</t>
  </si>
  <si>
    <t>pralnica</t>
  </si>
  <si>
    <t>garderoba</t>
  </si>
  <si>
    <t>ostranjavanje obstoječe keramike</t>
  </si>
  <si>
    <t>Stranišča za dijakinje in invalide + prostori za čistilke</t>
  </si>
  <si>
    <t>Umivalnik za invalide</t>
  </si>
  <si>
    <t>polica za odlaganje M učitelji</t>
  </si>
  <si>
    <t>polica za odlaganje Ž učitelji</t>
  </si>
  <si>
    <t>ogledalo 1 (F)</t>
  </si>
  <si>
    <t>luči  kabine učitelji</t>
  </si>
  <si>
    <t>luči predprostor učitelji</t>
  </si>
  <si>
    <t>luči kabine dijakinje/invalidi</t>
  </si>
  <si>
    <t>sijalke kabine učitelji</t>
  </si>
  <si>
    <t>sijalke predprostor učitelji</t>
  </si>
  <si>
    <t>sijalke kabine dijakinje/invalidi</t>
  </si>
  <si>
    <t>luči predprostor dijakinje/invalidi</t>
  </si>
  <si>
    <t>sijalke predprostor dijakinje/invalidi</t>
  </si>
  <si>
    <t>elektro napeljava</t>
  </si>
  <si>
    <t>luči snažilke</t>
  </si>
  <si>
    <t>sijalke snažilke</t>
  </si>
  <si>
    <t>Stropna svet. tulec R111 GU10 bela</t>
  </si>
  <si>
    <t>https://www.dimco-svetila.si/viseca-svetilka-62610a-aluminij-proizvajalec-one-light</t>
  </si>
  <si>
    <t>Viseča svetilka 62610A, aluminij, proizvajalec One light</t>
  </si>
  <si>
    <t>https://www.dimco-svetila.si/stropna-svetilka-12105n-razlicne-barve-1xgu10-proizvajalec-one-light</t>
  </si>
  <si>
    <t>https://www.dimco-svetila.si/stropna-svetilka-12105na-razlicne-barve-1xgu10-proizvajalec-one-light</t>
  </si>
  <si>
    <t>Stropna svet. kocka R111 GU10 bela</t>
  </si>
  <si>
    <t>LED žarnica GU10 15W 240V R111 (3000k DIMM)</t>
  </si>
  <si>
    <t>Stropna svetilka, bela, IP65 1xE27</t>
  </si>
  <si>
    <t>LED sijalka CorePro E27 13W za 100W 830</t>
  </si>
  <si>
    <t>senzor za stranišča dijakeinje/invalidi in učitelji</t>
  </si>
  <si>
    <t>Steinel senzor bel IS 2360-3 N/O</t>
  </si>
  <si>
    <t>https://www.dimco-svetila.si/svetila/notranja-svetila/stenska-svetila/stropna-svetilka-reflektor-65205n-razlicne-barve-2xgu10-proizvajalec-one-light</t>
  </si>
  <si>
    <t>Projektanski nadzor</t>
  </si>
  <si>
    <t>lesena polica - oljena</t>
  </si>
  <si>
    <t>https://www.bauhaus.si/delovna-plosca-exclusivholz-2-600-x-635-x-27-mm-c-c-bukev-masivna</t>
  </si>
  <si>
    <t>https://www.bauhaus.si/delovna-plosca-exclusivholz-3-000-x-635-x-27-mm-klasa-c-c-bukev-masivna</t>
  </si>
  <si>
    <t>https://www.bauhaus.si/delovna-plosca-exclusivholz-2-000-x-635-x-27-mm-c-c-bukev-masivna</t>
  </si>
  <si>
    <t>Kljuke s ključavnico za wc kabine</t>
  </si>
  <si>
    <t>https://www.bauhaus.si/set-kljuk-utrecht-z-rozeto-za-wc</t>
  </si>
  <si>
    <t>Set kljuk Utrecht z rozeto za WC</t>
  </si>
  <si>
    <t>https://www.bauhaus.si/notranja-sobna-vrata-doornite-39-x-650-x-2000-mm-bela-desna</t>
  </si>
  <si>
    <t>Notranja sobna vrata Doornite (39 x 650 x 2000 mm, bela) (leva x 6kom, desna x 3kom)</t>
  </si>
  <si>
    <t>podboji za Vrata #1</t>
  </si>
  <si>
    <t>Vrata #4</t>
  </si>
  <si>
    <t>podboji za Vrata #4</t>
  </si>
  <si>
    <t>https://www.bauhaus.si/podboj-doornite-2000-x-650-x-120-mm-beli-desna</t>
  </si>
  <si>
    <t>Podboj Doornite (2000 x 650 x 120 mm, bela  (leva x 6kom, desna x 3kom)</t>
  </si>
  <si>
    <t>2000 x 650 x 120 mm</t>
  </si>
  <si>
    <t>2000x1000x120 mm</t>
  </si>
  <si>
    <t>https://www.lavaboss.si/umivalnik-za-invalide-jika-mio-813714.html</t>
  </si>
  <si>
    <t>Umivalnik za invalide JIKA MIO 813714, 64x55 cm</t>
  </si>
  <si>
    <t xml:space="preserve">obroba v višini 10cm  </t>
  </si>
  <si>
    <t>80 x 30 x 2,7 cm</t>
  </si>
  <si>
    <t>150 x 50 x 2,7 cm</t>
  </si>
  <si>
    <t>250 x 50 x 2,7 cm</t>
  </si>
  <si>
    <t>200 x 180 cm</t>
  </si>
  <si>
    <t>(priporočilo: element s podom. splakov. Geberit)</t>
  </si>
  <si>
    <t>(priporočilo: aktivirna tipka geberit  bela)</t>
  </si>
  <si>
    <t>senzor za stranišča  učitelji - kabine</t>
  </si>
  <si>
    <t>Grelniki sanitarne vode 10L</t>
  </si>
  <si>
    <t>Barvanje radiatorjev</t>
  </si>
  <si>
    <t>potrebujemo skupaj</t>
  </si>
  <si>
    <t>imamo na zalogi</t>
  </si>
  <si>
    <t>količina vračunana zgoraj!</t>
  </si>
  <si>
    <t>Gambini tile on time, ORGANIC RESIN, barva SAND (60 x 30cm)</t>
  </si>
  <si>
    <t>Gambini tile on time, ORGANIC RESIN, barva SAND (60 x 60cm)</t>
  </si>
  <si>
    <t>Gambini tile on time, ORGANIC RESIN, barva SMOKE (60 x 30cm)</t>
  </si>
  <si>
    <t>Gambini tile on time, ORGANIC RESIN, barva SMOKE (60 x 60cm)</t>
  </si>
  <si>
    <t>umivalnik - stenski</t>
  </si>
  <si>
    <t>Stropna svetilka - reflektor 65205N, različne barve, 2xGU10, proizvajalec One light - bela</t>
  </si>
  <si>
    <t>hodnik</t>
  </si>
  <si>
    <t>https://www.bauhaus.si/catalog/product/view/id/22765/s/umivalnik-kolo-idol-55-x-42-cm-keramicni-bel/</t>
  </si>
  <si>
    <t>Umivalnik Kolo Idol (55 x 42 cm, keramični, bel)</t>
  </si>
  <si>
    <t>kosa</t>
  </si>
  <si>
    <t>OPOMBE</t>
  </si>
  <si>
    <t>sanacija in adaptacija napeljave</t>
  </si>
  <si>
    <t>Stikala</t>
  </si>
  <si>
    <t>tm</t>
  </si>
  <si>
    <t>nadometni kanali in vodniki</t>
  </si>
  <si>
    <t>zidni preboj</t>
  </si>
  <si>
    <t>vpisuje se cena na enoto - v kolikor v posameznem polju ni vnesene cene, se upošteva, da je ponudnik ponudil ceno 0,00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</si>
</sst>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\ [$€-1]_-;\-* #,##0.00\ [$€-1]_-;_-* &quot;-&quot;??\ [$€-1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b/>
      <sz val="12"/>
      <color theme="2" tint="-9.9978637043366805E-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8"/>
      <color theme="0" tint="-4.9989318521683403E-2"/>
      <name val="Calibri"/>
      <family val="2"/>
      <charset val="238"/>
      <scheme val="minor"/>
    </font>
    <font>
      <b/>
      <sz val="9"/>
      <color theme="0" tint="-4.9989318521683403E-2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medium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8" borderId="1" xfId="1" applyFont="1" applyFill="1" applyBorder="1" applyAlignment="1">
      <alignment horizontal="center" vertical="center"/>
    </xf>
    <xf numFmtId="43" fontId="0" fillId="6" borderId="1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left" vertical="center"/>
    </xf>
    <xf numFmtId="0" fontId="0" fillId="1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0" fillId="14" borderId="0" xfId="1" applyFont="1" applyFill="1" applyBorder="1" applyAlignment="1">
      <alignment horizontal="center" vertical="center"/>
    </xf>
    <xf numFmtId="43" fontId="4" fillId="6" borderId="1" xfId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16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43" fontId="4" fillId="6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14" borderId="7" xfId="0" applyFill="1" applyBorder="1" applyAlignment="1">
      <alignment horizontal="left" vertical="center"/>
    </xf>
    <xf numFmtId="0" fontId="0" fillId="14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3" fontId="0" fillId="0" borderId="1" xfId="1" applyNumberFormat="1" applyFont="1" applyBorder="1" applyAlignment="1">
      <alignment horizontal="center" vertical="center"/>
    </xf>
    <xf numFmtId="43" fontId="0" fillId="0" borderId="0" xfId="0" applyNumberFormat="1" applyFill="1" applyBorder="1" applyAlignment="1">
      <alignment horizontal="center" vertical="center"/>
    </xf>
    <xf numFmtId="43" fontId="0" fillId="0" borderId="0" xfId="1" applyNumberFormat="1" applyFont="1" applyFill="1" applyBorder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/>
    </xf>
    <xf numFmtId="43" fontId="6" fillId="0" borderId="0" xfId="1" applyNumberFormat="1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horizontal="center" vertical="center"/>
    </xf>
    <xf numFmtId="43" fontId="0" fillId="10" borderId="1" xfId="1" applyFont="1" applyFill="1" applyBorder="1" applyAlignment="1">
      <alignment horizontal="center" vertical="center"/>
    </xf>
    <xf numFmtId="43" fontId="4" fillId="12" borderId="1" xfId="0" applyNumberFormat="1" applyFont="1" applyFill="1" applyBorder="1" applyAlignment="1">
      <alignment horizontal="center" vertical="center"/>
    </xf>
    <xf numFmtId="43" fontId="0" fillId="10" borderId="1" xfId="1" applyNumberFormat="1" applyFont="1" applyFill="1" applyBorder="1" applyAlignment="1">
      <alignment horizontal="center" vertical="center"/>
    </xf>
    <xf numFmtId="43" fontId="0" fillId="12" borderId="15" xfId="1" applyNumberFormat="1" applyFont="1" applyFill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0" fillId="7" borderId="1" xfId="1" applyFont="1" applyFill="1" applyBorder="1" applyAlignment="1">
      <alignment vertical="center"/>
    </xf>
    <xf numFmtId="43" fontId="0" fillId="3" borderId="1" xfId="1" applyFont="1" applyFill="1" applyBorder="1" applyAlignment="1">
      <alignment vertical="center"/>
    </xf>
    <xf numFmtId="0" fontId="0" fillId="18" borderId="19" xfId="0" applyFill="1" applyBorder="1" applyAlignment="1">
      <alignment horizontal="left" vertical="center"/>
    </xf>
    <xf numFmtId="0" fontId="0" fillId="18" borderId="24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18" borderId="20" xfId="0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0" fontId="0" fillId="0" borderId="0" xfId="0" applyAlignment="1">
      <alignment wrapText="1"/>
    </xf>
    <xf numFmtId="0" fontId="0" fillId="18" borderId="21" xfId="0" applyFill="1" applyBorder="1" applyAlignment="1">
      <alignment wrapText="1"/>
    </xf>
    <xf numFmtId="0" fontId="0" fillId="18" borderId="26" xfId="0" applyFill="1" applyBorder="1" applyAlignment="1">
      <alignment wrapText="1"/>
    </xf>
    <xf numFmtId="0" fontId="0" fillId="14" borderId="0" xfId="0" applyFill="1"/>
    <xf numFmtId="43" fontId="0" fillId="21" borderId="15" xfId="1" applyFont="1" applyFill="1" applyBorder="1" applyAlignment="1">
      <alignment vertical="center"/>
    </xf>
    <xf numFmtId="43" fontId="0" fillId="2" borderId="18" xfId="1" applyFont="1" applyFill="1" applyBorder="1" applyAlignment="1">
      <alignment vertical="center"/>
    </xf>
    <xf numFmtId="0" fontId="0" fillId="2" borderId="32" xfId="0" applyFill="1" applyBorder="1" applyAlignment="1">
      <alignment horizontal="left" vertical="center"/>
    </xf>
    <xf numFmtId="43" fontId="0" fillId="2" borderId="33" xfId="1" applyFont="1" applyFill="1" applyBorder="1" applyAlignment="1">
      <alignment vertical="center"/>
    </xf>
    <xf numFmtId="0" fontId="0" fillId="2" borderId="34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43" fontId="0" fillId="2" borderId="36" xfId="1" applyFont="1" applyFill="1" applyBorder="1" applyAlignment="1">
      <alignment vertical="center"/>
    </xf>
    <xf numFmtId="0" fontId="0" fillId="7" borderId="31" xfId="0" applyFill="1" applyBorder="1" applyAlignment="1">
      <alignment horizontal="left" vertical="center"/>
    </xf>
    <xf numFmtId="43" fontId="0" fillId="7" borderId="37" xfId="1" applyFont="1" applyFill="1" applyBorder="1" applyAlignment="1">
      <alignment vertical="center"/>
    </xf>
    <xf numFmtId="0" fontId="0" fillId="11" borderId="38" xfId="0" applyFill="1" applyBorder="1" applyAlignment="1">
      <alignment horizontal="center" vertical="center"/>
    </xf>
    <xf numFmtId="0" fontId="0" fillId="7" borderId="28" xfId="0" applyFill="1" applyBorder="1" applyAlignment="1">
      <alignment horizontal="left" vertical="center"/>
    </xf>
    <xf numFmtId="0" fontId="0" fillId="11" borderId="39" xfId="0" applyFill="1" applyBorder="1" applyAlignment="1">
      <alignment horizontal="center" vertical="center"/>
    </xf>
    <xf numFmtId="0" fontId="0" fillId="7" borderId="29" xfId="0" applyFill="1" applyBorder="1" applyAlignment="1">
      <alignment horizontal="left" vertical="center"/>
    </xf>
    <xf numFmtId="43" fontId="0" fillId="7" borderId="30" xfId="1" applyFont="1" applyFill="1" applyBorder="1" applyAlignment="1">
      <alignment vertical="center"/>
    </xf>
    <xf numFmtId="0" fontId="0" fillId="11" borderId="40" xfId="0" applyFill="1" applyBorder="1" applyAlignment="1">
      <alignment horizontal="center" vertical="center"/>
    </xf>
    <xf numFmtId="0" fontId="0" fillId="21" borderId="19" xfId="0" applyFill="1" applyBorder="1" applyAlignment="1">
      <alignment horizontal="left" vertical="center"/>
    </xf>
    <xf numFmtId="43" fontId="0" fillId="21" borderId="20" xfId="1" applyFont="1" applyFill="1" applyBorder="1" applyAlignment="1">
      <alignment vertical="center"/>
    </xf>
    <xf numFmtId="0" fontId="0" fillId="21" borderId="22" xfId="0" applyFill="1" applyBorder="1" applyAlignment="1">
      <alignment horizontal="left" vertical="center"/>
    </xf>
    <xf numFmtId="0" fontId="0" fillId="21" borderId="24" xfId="0" applyFill="1" applyBorder="1" applyAlignment="1">
      <alignment horizontal="left" vertical="center"/>
    </xf>
    <xf numFmtId="0" fontId="0" fillId="10" borderId="19" xfId="0" applyFill="1" applyBorder="1" applyAlignment="1">
      <alignment horizontal="left" vertical="center"/>
    </xf>
    <xf numFmtId="0" fontId="0" fillId="10" borderId="22" xfId="0" applyFill="1" applyBorder="1" applyAlignment="1">
      <alignment horizontal="left" vertical="center"/>
    </xf>
    <xf numFmtId="0" fontId="0" fillId="10" borderId="24" xfId="0" applyFill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43" fontId="0" fillId="3" borderId="37" xfId="1" applyFont="1" applyFill="1" applyBorder="1" applyAlignment="1">
      <alignment vertical="center"/>
    </xf>
    <xf numFmtId="0" fontId="0" fillId="3" borderId="28" xfId="0" applyFill="1" applyBorder="1" applyAlignment="1">
      <alignment horizontal="left" vertical="center"/>
    </xf>
    <xf numFmtId="0" fontId="0" fillId="9" borderId="27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22" borderId="0" xfId="0" applyFill="1" applyAlignment="1">
      <alignment horizontal="left" vertical="center"/>
    </xf>
    <xf numFmtId="43" fontId="0" fillId="22" borderId="0" xfId="1" applyFont="1" applyFill="1" applyAlignment="1">
      <alignment vertical="center"/>
    </xf>
    <xf numFmtId="0" fontId="0" fillId="2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center" vertical="center"/>
    </xf>
    <xf numFmtId="0" fontId="0" fillId="18" borderId="15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3" fontId="12" fillId="0" borderId="0" xfId="0" applyNumberFormat="1" applyFont="1" applyAlignment="1">
      <alignment horizontal="center" vertical="center"/>
    </xf>
    <xf numFmtId="43" fontId="12" fillId="0" borderId="0" xfId="0" applyNumberFormat="1" applyFont="1" applyFill="1" applyBorder="1" applyAlignment="1">
      <alignment horizontal="center" vertical="center"/>
    </xf>
    <xf numFmtId="0" fontId="0" fillId="2" borderId="48" xfId="0" applyFill="1" applyBorder="1" applyAlignment="1">
      <alignment horizontal="left" vertical="center"/>
    </xf>
    <xf numFmtId="43" fontId="0" fillId="2" borderId="49" xfId="1" applyFont="1" applyFill="1" applyBorder="1" applyAlignment="1">
      <alignment vertical="center"/>
    </xf>
    <xf numFmtId="0" fontId="0" fillId="9" borderId="5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43" fontId="0" fillId="18" borderId="15" xfId="1" applyFont="1" applyFill="1" applyBorder="1" applyAlignment="1">
      <alignment vertical="center"/>
    </xf>
    <xf numFmtId="0" fontId="0" fillId="18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43" fontId="0" fillId="0" borderId="15" xfId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17" borderId="51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17" borderId="52" xfId="0" applyFill="1" applyBorder="1" applyAlignment="1">
      <alignment horizontal="center" vertical="center"/>
    </xf>
    <xf numFmtId="0" fontId="0" fillId="3" borderId="53" xfId="0" applyFill="1" applyBorder="1" applyAlignment="1">
      <alignment horizontal="left" vertical="center"/>
    </xf>
    <xf numFmtId="43" fontId="0" fillId="3" borderId="54" xfId="1" applyFont="1" applyFill="1" applyBorder="1" applyAlignment="1">
      <alignment vertical="center"/>
    </xf>
    <xf numFmtId="43" fontId="0" fillId="3" borderId="15" xfId="1" applyFont="1" applyFill="1" applyBorder="1" applyAlignment="1">
      <alignment vertical="center"/>
    </xf>
    <xf numFmtId="0" fontId="0" fillId="5" borderId="5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0" fillId="0" borderId="15" xfId="0" applyFill="1" applyBorder="1"/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 wrapText="1"/>
    </xf>
    <xf numFmtId="43" fontId="0" fillId="0" borderId="0" xfId="0" applyNumberFormat="1" applyFont="1" applyAlignment="1">
      <alignment horizontal="center" vertical="center"/>
    </xf>
    <xf numFmtId="43" fontId="0" fillId="0" borderId="0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horizontal="left" vertical="center"/>
    </xf>
    <xf numFmtId="43" fontId="0" fillId="18" borderId="0" xfId="1" applyFont="1" applyFill="1" applyAlignment="1">
      <alignment vertical="center"/>
    </xf>
    <xf numFmtId="0" fontId="0" fillId="18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43" fontId="0" fillId="0" borderId="0" xfId="1" applyFont="1" applyFill="1" applyBorder="1" applyAlignment="1">
      <alignment vertical="center"/>
    </xf>
    <xf numFmtId="0" fontId="0" fillId="18" borderId="15" xfId="0" applyFill="1" applyBorder="1" applyAlignment="1">
      <alignment horizontal="center"/>
    </xf>
    <xf numFmtId="0" fontId="0" fillId="18" borderId="15" xfId="0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2" fontId="0" fillId="18" borderId="20" xfId="0" applyNumberFormat="1" applyFill="1" applyBorder="1" applyAlignment="1">
      <alignment horizontal="center" vertical="center"/>
    </xf>
    <xf numFmtId="2" fontId="0" fillId="18" borderId="25" xfId="0" applyNumberForma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5" borderId="15" xfId="0" applyFill="1" applyBorder="1" applyAlignment="1">
      <alignment horizontal="center" vertical="center"/>
    </xf>
    <xf numFmtId="0" fontId="3" fillId="0" borderId="16" xfId="0" applyFont="1" applyFill="1" applyBorder="1" applyAlignment="1">
      <alignment wrapText="1"/>
    </xf>
    <xf numFmtId="0" fontId="0" fillId="0" borderId="16" xfId="0" applyFill="1" applyBorder="1"/>
    <xf numFmtId="0" fontId="9" fillId="13" borderId="15" xfId="0" applyFont="1" applyFill="1" applyBorder="1" applyAlignment="1" applyProtection="1">
      <alignment horizontal="center" vertical="center"/>
      <protection locked="0"/>
    </xf>
    <xf numFmtId="164" fontId="9" fillId="1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0" xfId="0" applyFill="1"/>
    <xf numFmtId="164" fontId="4" fillId="13" borderId="15" xfId="0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0" fillId="18" borderId="15" xfId="0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43" fontId="0" fillId="0" borderId="0" xfId="1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58" xfId="0" applyFill="1" applyBorder="1" applyAlignment="1">
      <alignment horizontal="left" vertical="center"/>
    </xf>
    <xf numFmtId="2" fontId="0" fillId="0" borderId="58" xfId="0" applyNumberFormat="1" applyFill="1" applyBorder="1" applyAlignment="1">
      <alignment vertical="center"/>
    </xf>
    <xf numFmtId="0" fontId="0" fillId="0" borderId="58" xfId="0" applyFill="1" applyBorder="1" applyAlignment="1">
      <alignment horizontal="center"/>
    </xf>
    <xf numFmtId="2" fontId="0" fillId="0" borderId="0" xfId="0" applyNumberFormat="1" applyFill="1" applyBorder="1" applyAlignment="1">
      <alignment vertical="center"/>
    </xf>
    <xf numFmtId="0" fontId="0" fillId="0" borderId="59" xfId="0" applyFill="1" applyBorder="1" applyAlignment="1">
      <alignment vertical="center" wrapText="1"/>
    </xf>
    <xf numFmtId="0" fontId="0" fillId="2" borderId="60" xfId="0" applyFill="1" applyBorder="1" applyAlignment="1">
      <alignment horizontal="left" vertical="center"/>
    </xf>
    <xf numFmtId="0" fontId="0" fillId="2" borderId="61" xfId="0" applyFill="1" applyBorder="1" applyAlignment="1">
      <alignment horizontal="left" wrapText="1"/>
    </xf>
    <xf numFmtId="2" fontId="0" fillId="2" borderId="25" xfId="0" applyNumberForma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11" fillId="13" borderId="0" xfId="0" applyFont="1" applyFill="1" applyAlignment="1">
      <alignment horizontal="center" vertical="center"/>
    </xf>
    <xf numFmtId="164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57" xfId="0" applyFill="1" applyBorder="1" applyAlignment="1">
      <alignment vertical="center"/>
    </xf>
    <xf numFmtId="164" fontId="0" fillId="13" borderId="15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4" fontId="0" fillId="13" borderId="15" xfId="0" applyNumberFormat="1" applyFill="1" applyBorder="1" applyAlignment="1" applyProtection="1">
      <alignment vertical="center"/>
      <protection locked="0"/>
    </xf>
    <xf numFmtId="164" fontId="0" fillId="0" borderId="0" xfId="0" applyNumberFormat="1" applyFill="1" applyBorder="1" applyAlignment="1" applyProtection="1">
      <alignment vertical="center"/>
      <protection locked="0"/>
    </xf>
    <xf numFmtId="164" fontId="0" fillId="0" borderId="0" xfId="0" applyNumberForma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164" fontId="4" fillId="13" borderId="16" xfId="0" applyNumberFormat="1" applyFont="1" applyFill="1" applyBorder="1" applyAlignment="1" applyProtection="1">
      <alignment horizontal="center" vertical="center" wrapText="1"/>
      <protection locked="0"/>
    </xf>
    <xf numFmtId="164" fontId="0" fillId="13" borderId="0" xfId="0" applyNumberFormat="1" applyFill="1" applyAlignment="1" applyProtection="1">
      <alignment vertical="center"/>
      <protection locked="0"/>
    </xf>
    <xf numFmtId="0" fontId="0" fillId="13" borderId="0" xfId="0" applyFill="1" applyAlignment="1">
      <alignment vertical="center"/>
    </xf>
    <xf numFmtId="0" fontId="0" fillId="18" borderId="16" xfId="0" applyFill="1" applyBorder="1" applyAlignment="1">
      <alignment horizontal="left" vertical="center"/>
    </xf>
    <xf numFmtId="43" fontId="0" fillId="18" borderId="17" xfId="1" applyFont="1" applyFill="1" applyBorder="1" applyAlignment="1">
      <alignment vertical="center"/>
    </xf>
    <xf numFmtId="0" fontId="0" fillId="18" borderId="18" xfId="0" applyFill="1" applyBorder="1" applyAlignment="1">
      <alignment horizontal="center" vertical="center"/>
    </xf>
    <xf numFmtId="164" fontId="0" fillId="0" borderId="15" xfId="0" applyNumberFormat="1" applyFill="1" applyBorder="1" applyAlignment="1" applyProtection="1">
      <alignment vertical="center"/>
      <protection locked="0"/>
    </xf>
    <xf numFmtId="164" fontId="0" fillId="0" borderId="15" xfId="0" applyNumberFormat="1" applyFill="1" applyBorder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0" fillId="0" borderId="57" xfId="0" applyFill="1" applyBorder="1" applyAlignment="1" applyProtection="1">
      <alignment vertical="center"/>
      <protection locked="0"/>
    </xf>
    <xf numFmtId="0" fontId="12" fillId="0" borderId="62" xfId="0" applyFont="1" applyFill="1" applyBorder="1" applyAlignment="1">
      <alignment horizontal="center" wrapText="1"/>
    </xf>
    <xf numFmtId="164" fontId="0" fillId="0" borderId="5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2" fillId="0" borderId="0" xfId="0" applyFont="1" applyFill="1" applyBorder="1" applyAlignment="1">
      <alignment horizontal="center" wrapText="1"/>
    </xf>
    <xf numFmtId="43" fontId="0" fillId="10" borderId="20" xfId="1" applyFont="1" applyFill="1" applyBorder="1" applyAlignment="1">
      <alignment horizontal="center" vertical="center"/>
    </xf>
    <xf numFmtId="43" fontId="0" fillId="10" borderId="21" xfId="1" applyFont="1" applyFill="1" applyBorder="1" applyAlignment="1">
      <alignment horizontal="center" vertical="center"/>
    </xf>
    <xf numFmtId="43" fontId="0" fillId="10" borderId="15" xfId="1" applyFont="1" applyFill="1" applyBorder="1" applyAlignment="1">
      <alignment horizontal="center" vertical="center"/>
    </xf>
    <xf numFmtId="43" fontId="0" fillId="10" borderId="23" xfId="1" applyFont="1" applyFill="1" applyBorder="1" applyAlignment="1">
      <alignment horizontal="center" vertical="center"/>
    </xf>
    <xf numFmtId="43" fontId="0" fillId="10" borderId="25" xfId="1" applyFont="1" applyFill="1" applyBorder="1" applyAlignment="1">
      <alignment horizontal="center" vertical="center"/>
    </xf>
    <xf numFmtId="43" fontId="0" fillId="10" borderId="26" xfId="1" applyFont="1" applyFill="1" applyBorder="1" applyAlignment="1">
      <alignment horizontal="center" vertical="center"/>
    </xf>
    <xf numFmtId="0" fontId="0" fillId="19" borderId="22" xfId="0" applyFill="1" applyBorder="1" applyAlignment="1">
      <alignment horizontal="left" vertical="center"/>
    </xf>
    <xf numFmtId="2" fontId="0" fillId="19" borderId="15" xfId="0" applyNumberFormat="1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9" borderId="24" xfId="0" applyFill="1" applyBorder="1" applyAlignment="1">
      <alignment horizontal="left" vertical="center"/>
    </xf>
    <xf numFmtId="0" fontId="0" fillId="19" borderId="23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0" fontId="0" fillId="19" borderId="26" xfId="0" applyFill="1" applyBorder="1" applyAlignment="1">
      <alignment horizontal="center" vertical="center"/>
    </xf>
    <xf numFmtId="0" fontId="0" fillId="19" borderId="23" xfId="0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0" fillId="20" borderId="15" xfId="0" applyFill="1" applyBorder="1" applyAlignment="1">
      <alignment horizontal="center" vertical="center"/>
    </xf>
    <xf numFmtId="2" fontId="0" fillId="20" borderId="15" xfId="0" applyNumberFormat="1" applyFill="1" applyBorder="1" applyAlignment="1">
      <alignment horizontal="center" vertical="center"/>
    </xf>
    <xf numFmtId="0" fontId="0" fillId="20" borderId="22" xfId="0" applyFill="1" applyBorder="1" applyAlignment="1">
      <alignment horizontal="left" vertical="center"/>
    </xf>
    <xf numFmtId="0" fontId="0" fillId="20" borderId="24" xfId="0" applyFill="1" applyBorder="1" applyAlignment="1">
      <alignment horizontal="left" vertical="center"/>
    </xf>
    <xf numFmtId="0" fontId="8" fillId="19" borderId="19" xfId="0" applyFont="1" applyFill="1" applyBorder="1" applyAlignment="1">
      <alignment horizontal="center" vertical="center"/>
    </xf>
    <xf numFmtId="0" fontId="8" fillId="19" borderId="20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0" fontId="0" fillId="20" borderId="26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8" fillId="20" borderId="19" xfId="0" applyFont="1" applyFill="1" applyBorder="1" applyAlignment="1">
      <alignment horizontal="center" vertical="center"/>
    </xf>
    <xf numFmtId="0" fontId="8" fillId="20" borderId="20" xfId="0" applyFont="1" applyFill="1" applyBorder="1" applyAlignment="1">
      <alignment horizontal="center" vertical="center"/>
    </xf>
    <xf numFmtId="0" fontId="8" fillId="20" borderId="21" xfId="0" applyFont="1" applyFill="1" applyBorder="1" applyAlignment="1">
      <alignment horizontal="center" vertical="center"/>
    </xf>
    <xf numFmtId="164" fontId="0" fillId="13" borderId="45" xfId="0" applyNumberFormat="1" applyFill="1" applyBorder="1" applyAlignment="1" applyProtection="1">
      <alignment horizontal="center" vertical="center"/>
      <protection locked="0"/>
    </xf>
    <xf numFmtId="164" fontId="0" fillId="13" borderId="46" xfId="0" applyNumberFormat="1" applyFill="1" applyBorder="1" applyAlignment="1" applyProtection="1">
      <alignment horizontal="center" vertical="center"/>
      <protection locked="0"/>
    </xf>
    <xf numFmtId="164" fontId="0" fillId="13" borderId="47" xfId="0" applyNumberFormat="1" applyFill="1" applyBorder="1" applyAlignment="1" applyProtection="1">
      <alignment horizontal="center" vertical="center"/>
      <protection locked="0"/>
    </xf>
    <xf numFmtId="164" fontId="0" fillId="13" borderId="45" xfId="0" applyNumberFormat="1" applyFill="1" applyBorder="1" applyAlignment="1" applyProtection="1">
      <alignment vertical="center"/>
    </xf>
    <xf numFmtId="0" fontId="0" fillId="13" borderId="46" xfId="0" applyFill="1" applyBorder="1" applyAlignment="1" applyProtection="1">
      <alignment vertical="center"/>
    </xf>
    <xf numFmtId="0" fontId="0" fillId="13" borderId="47" xfId="0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vertical="center"/>
    </xf>
    <xf numFmtId="164" fontId="0" fillId="0" borderId="50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6" xfId="0" applyNumberFormat="1" applyBorder="1" applyAlignment="1">
      <alignment horizontal="center" vertical="center"/>
    </xf>
    <xf numFmtId="43" fontId="0" fillId="0" borderId="17" xfId="0" applyNumberFormat="1" applyBorder="1" applyAlignment="1">
      <alignment horizontal="center" vertical="center"/>
    </xf>
    <xf numFmtId="43" fontId="0" fillId="0" borderId="18" xfId="0" applyNumberForma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colors>
    <mruColors>
      <color rgb="FFFFFFCC"/>
      <color rgb="FFCCFFFF"/>
      <color rgb="FFCCEC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mco-svetila.si/svetila/notranja-svetila/stenska-svetila/stropna-svetilka-reflektor-65205n-razlicne-barve-2xgu10-proizvajalec-one-light" TargetMode="External"/><Relationship Id="rId1" Type="http://schemas.openxmlformats.org/officeDocument/2006/relationships/hyperlink" Target="https://www.dimco-svetila.si/viseca-svetilka-62610a-aluminij-proizvajalec-one-ligh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2"/>
  <sheetViews>
    <sheetView tabSelected="1" zoomScaleNormal="100" workbookViewId="0">
      <selection activeCell="G62" sqref="G62"/>
    </sheetView>
  </sheetViews>
  <sheetFormatPr defaultRowHeight="15" x14ac:dyDescent="0.25"/>
  <cols>
    <col min="1" max="1" width="43" style="10" customWidth="1"/>
    <col min="2" max="2" width="18.7109375" style="63" customWidth="1"/>
    <col min="3" max="3" width="18.140625" style="69" customWidth="1"/>
    <col min="4" max="4" width="36.140625" style="72" customWidth="1"/>
    <col min="5" max="5" width="15.140625" style="155" hidden="1" customWidth="1"/>
    <col min="6" max="6" width="12.7109375" style="155" hidden="1" customWidth="1"/>
    <col min="7" max="7" width="23.140625" style="122" bestFit="1" customWidth="1"/>
    <col min="8" max="8" width="24.5703125" style="200" bestFit="1" customWidth="1"/>
    <col min="9" max="9" width="21.5703125" style="201" customWidth="1"/>
    <col min="10" max="10" width="25" style="170" customWidth="1"/>
  </cols>
  <sheetData>
    <row r="1" spans="1:11" ht="65.25" customHeight="1" x14ac:dyDescent="0.25">
      <c r="A1" s="239" t="s">
        <v>66</v>
      </c>
      <c r="B1" s="240"/>
      <c r="C1" s="240"/>
      <c r="D1" s="241"/>
      <c r="E1" s="154"/>
      <c r="F1" s="154"/>
      <c r="H1" s="169" t="s">
        <v>68</v>
      </c>
      <c r="I1" s="168" t="s">
        <v>69</v>
      </c>
      <c r="J1" s="189" t="s">
        <v>149</v>
      </c>
    </row>
    <row r="2" spans="1:11" s="122" customFormat="1" ht="53.65" customHeight="1" thickBot="1" x14ac:dyDescent="0.3">
      <c r="A2" s="174"/>
      <c r="B2" s="175"/>
      <c r="C2" s="176"/>
      <c r="D2" s="121"/>
      <c r="E2" s="155"/>
      <c r="F2" s="155"/>
      <c r="H2" s="207" t="s">
        <v>155</v>
      </c>
      <c r="I2" s="191"/>
    </row>
    <row r="3" spans="1:11" ht="23.45" customHeight="1" x14ac:dyDescent="0.25">
      <c r="A3" s="242" t="s">
        <v>64</v>
      </c>
      <c r="B3" s="243"/>
      <c r="C3" s="244"/>
      <c r="D3" s="184"/>
      <c r="E3" s="179"/>
      <c r="F3" s="179"/>
      <c r="G3" s="172"/>
      <c r="H3" s="208"/>
      <c r="I3" s="192"/>
      <c r="J3" s="172"/>
      <c r="K3" s="172"/>
    </row>
    <row r="4" spans="1:11" ht="25.5" customHeight="1" thickBot="1" x14ac:dyDescent="0.3">
      <c r="A4" s="185" t="s">
        <v>78</v>
      </c>
      <c r="B4" s="187">
        <v>82.3</v>
      </c>
      <c r="C4" s="188" t="s">
        <v>39</v>
      </c>
      <c r="D4" s="186"/>
      <c r="H4" s="195">
        <v>0</v>
      </c>
      <c r="I4" s="193">
        <f>B4*H4</f>
        <v>0</v>
      </c>
    </row>
    <row r="5" spans="1:11" s="122" customFormat="1" ht="14.25" x14ac:dyDescent="0.25">
      <c r="A5" s="36"/>
      <c r="B5" s="183"/>
      <c r="C5" s="148"/>
      <c r="D5" s="121"/>
      <c r="E5" s="155"/>
      <c r="F5" s="155"/>
      <c r="H5" s="190"/>
      <c r="I5" s="194"/>
    </row>
    <row r="6" spans="1:11" s="122" customFormat="1" ht="15" customHeight="1" thickBot="1" x14ac:dyDescent="0.3">
      <c r="A6" s="180"/>
      <c r="B6" s="181"/>
      <c r="C6" s="182"/>
      <c r="D6" s="121"/>
      <c r="E6" s="155"/>
      <c r="F6" s="155"/>
      <c r="H6" s="190"/>
      <c r="I6" s="194"/>
    </row>
    <row r="7" spans="1:11" ht="22.9" customHeight="1" x14ac:dyDescent="0.25">
      <c r="A7" s="245" t="s">
        <v>40</v>
      </c>
      <c r="B7" s="246"/>
      <c r="C7" s="246"/>
      <c r="D7" s="247"/>
      <c r="E7" s="156" t="s">
        <v>136</v>
      </c>
      <c r="F7" s="156" t="s">
        <v>137</v>
      </c>
      <c r="H7" s="191"/>
      <c r="I7" s="194"/>
      <c r="J7" s="122"/>
      <c r="K7" s="122"/>
    </row>
    <row r="8" spans="1:11" x14ac:dyDescent="0.25">
      <c r="A8" s="230" t="s">
        <v>4</v>
      </c>
      <c r="B8" s="229">
        <f>E8-F8</f>
        <v>83.6</v>
      </c>
      <c r="C8" s="228" t="s">
        <v>39</v>
      </c>
      <c r="D8" s="238" t="s">
        <v>139</v>
      </c>
      <c r="E8" s="209">
        <v>98</v>
      </c>
      <c r="F8" s="212">
        <v>14.4</v>
      </c>
      <c r="H8" s="248">
        <v>0</v>
      </c>
      <c r="I8" s="251">
        <f>H8*B8</f>
        <v>0</v>
      </c>
    </row>
    <row r="9" spans="1:11" ht="15" customHeight="1" x14ac:dyDescent="0.25">
      <c r="A9" s="230"/>
      <c r="B9" s="229"/>
      <c r="C9" s="228"/>
      <c r="D9" s="238"/>
      <c r="E9" s="209"/>
      <c r="F9" s="212"/>
      <c r="H9" s="249"/>
      <c r="I9" s="252"/>
    </row>
    <row r="10" spans="1:11" x14ac:dyDescent="0.25">
      <c r="A10" s="230"/>
      <c r="B10" s="229"/>
      <c r="C10" s="228"/>
      <c r="D10" s="238"/>
      <c r="E10" s="209"/>
      <c r="F10" s="212"/>
      <c r="H10" s="250"/>
      <c r="I10" s="253"/>
    </row>
    <row r="11" spans="1:11" x14ac:dyDescent="0.25">
      <c r="A11" s="230" t="s">
        <v>3</v>
      </c>
      <c r="B11" s="229">
        <f>E11-F11</f>
        <v>40</v>
      </c>
      <c r="C11" s="228" t="s">
        <v>39</v>
      </c>
      <c r="D11" s="238" t="s">
        <v>140</v>
      </c>
      <c r="E11" s="209">
        <v>40</v>
      </c>
      <c r="F11" s="212">
        <v>0</v>
      </c>
      <c r="H11" s="248">
        <v>0</v>
      </c>
      <c r="I11" s="251">
        <f>H11*B11</f>
        <v>0</v>
      </c>
    </row>
    <row r="12" spans="1:11" ht="15" customHeight="1" x14ac:dyDescent="0.25">
      <c r="A12" s="230"/>
      <c r="B12" s="229"/>
      <c r="C12" s="228"/>
      <c r="D12" s="238"/>
      <c r="E12" s="209"/>
      <c r="F12" s="212"/>
      <c r="H12" s="249"/>
      <c r="I12" s="252"/>
    </row>
    <row r="13" spans="1:11" x14ac:dyDescent="0.25">
      <c r="A13" s="230"/>
      <c r="B13" s="229"/>
      <c r="C13" s="228"/>
      <c r="D13" s="238"/>
      <c r="E13" s="209"/>
      <c r="F13" s="212"/>
      <c r="H13" s="250"/>
      <c r="I13" s="253"/>
    </row>
    <row r="14" spans="1:11" x14ac:dyDescent="0.25">
      <c r="A14" s="230" t="s">
        <v>126</v>
      </c>
      <c r="B14" s="228" t="s">
        <v>138</v>
      </c>
      <c r="C14" s="228"/>
      <c r="D14" s="235"/>
      <c r="E14" s="157"/>
      <c r="F14" s="157"/>
      <c r="G14" s="172"/>
      <c r="H14" s="254"/>
      <c r="I14" s="255"/>
      <c r="J14" s="172"/>
    </row>
    <row r="15" spans="1:11" ht="15" customHeight="1" x14ac:dyDescent="0.25">
      <c r="A15" s="230"/>
      <c r="B15" s="228"/>
      <c r="C15" s="228"/>
      <c r="D15" s="235"/>
      <c r="E15" s="157"/>
      <c r="F15" s="157"/>
      <c r="G15" s="172"/>
      <c r="H15" s="254"/>
      <c r="I15" s="211"/>
      <c r="J15" s="172"/>
    </row>
    <row r="16" spans="1:11" ht="15.75" thickBot="1" x14ac:dyDescent="0.3">
      <c r="A16" s="231"/>
      <c r="B16" s="236"/>
      <c r="C16" s="236"/>
      <c r="D16" s="237"/>
      <c r="E16" s="157"/>
      <c r="F16" s="157"/>
      <c r="G16" s="172"/>
      <c r="H16" s="254"/>
      <c r="I16" s="211"/>
      <c r="J16" s="172"/>
    </row>
    <row r="17" spans="1:11" s="122" customFormat="1" thickBot="1" x14ac:dyDescent="0.3">
      <c r="A17" s="174"/>
      <c r="B17" s="175"/>
      <c r="C17" s="176"/>
      <c r="D17" s="121"/>
      <c r="E17" s="155"/>
      <c r="F17" s="155"/>
      <c r="H17" s="190"/>
      <c r="I17" s="194"/>
    </row>
    <row r="18" spans="1:11" ht="21.6" customHeight="1" x14ac:dyDescent="0.25">
      <c r="A18" s="232" t="s">
        <v>79</v>
      </c>
      <c r="B18" s="233"/>
      <c r="C18" s="233"/>
      <c r="D18" s="234"/>
      <c r="E18" s="156" t="s">
        <v>136</v>
      </c>
      <c r="F18" s="156" t="s">
        <v>137</v>
      </c>
      <c r="H18" s="191"/>
      <c r="I18" s="194"/>
      <c r="J18" s="122"/>
      <c r="K18" s="122"/>
    </row>
    <row r="19" spans="1:11" x14ac:dyDescent="0.25">
      <c r="A19" s="219" t="s">
        <v>4</v>
      </c>
      <c r="B19" s="221">
        <f>E19-F19</f>
        <v>42.84</v>
      </c>
      <c r="C19" s="221" t="s">
        <v>39</v>
      </c>
      <c r="D19" s="226" t="s">
        <v>141</v>
      </c>
      <c r="E19" s="209">
        <v>63</v>
      </c>
      <c r="F19" s="212">
        <v>20.16</v>
      </c>
      <c r="H19" s="248">
        <v>0</v>
      </c>
      <c r="I19" s="251">
        <f>H19*B19</f>
        <v>0</v>
      </c>
    </row>
    <row r="20" spans="1:11" ht="15" customHeight="1" x14ac:dyDescent="0.25">
      <c r="A20" s="219"/>
      <c r="B20" s="221"/>
      <c r="C20" s="221"/>
      <c r="D20" s="226"/>
      <c r="E20" s="209"/>
      <c r="F20" s="212"/>
      <c r="H20" s="249"/>
      <c r="I20" s="252"/>
    </row>
    <row r="21" spans="1:11" x14ac:dyDescent="0.25">
      <c r="A21" s="219"/>
      <c r="B21" s="221"/>
      <c r="C21" s="221"/>
      <c r="D21" s="226"/>
      <c r="E21" s="209"/>
      <c r="F21" s="212"/>
      <c r="H21" s="250"/>
      <c r="I21" s="253"/>
    </row>
    <row r="22" spans="1:11" x14ac:dyDescent="0.25">
      <c r="A22" s="219" t="s">
        <v>3</v>
      </c>
      <c r="B22" s="220">
        <f>E22-F22</f>
        <v>40.4</v>
      </c>
      <c r="C22" s="221" t="s">
        <v>39</v>
      </c>
      <c r="D22" s="226" t="s">
        <v>142</v>
      </c>
      <c r="E22" s="209">
        <v>53</v>
      </c>
      <c r="F22" s="212">
        <v>12.6</v>
      </c>
      <c r="H22" s="248">
        <v>0</v>
      </c>
      <c r="I22" s="251">
        <f>H22*B22</f>
        <v>0</v>
      </c>
    </row>
    <row r="23" spans="1:11" ht="15" customHeight="1" x14ac:dyDescent="0.25">
      <c r="A23" s="219"/>
      <c r="B23" s="220"/>
      <c r="C23" s="221"/>
      <c r="D23" s="226"/>
      <c r="E23" s="209"/>
      <c r="F23" s="212"/>
      <c r="H23" s="249"/>
      <c r="I23" s="252"/>
    </row>
    <row r="24" spans="1:11" x14ac:dyDescent="0.25">
      <c r="A24" s="219"/>
      <c r="B24" s="220"/>
      <c r="C24" s="221"/>
      <c r="D24" s="226"/>
      <c r="E24" s="209"/>
      <c r="F24" s="212"/>
      <c r="H24" s="250"/>
      <c r="I24" s="253"/>
    </row>
    <row r="25" spans="1:11" x14ac:dyDescent="0.25">
      <c r="A25" s="219" t="s">
        <v>126</v>
      </c>
      <c r="B25" s="221" t="s">
        <v>138</v>
      </c>
      <c r="C25" s="221"/>
      <c r="D25" s="223"/>
      <c r="E25" s="157"/>
      <c r="F25" s="157"/>
      <c r="G25" s="172"/>
      <c r="H25" s="256"/>
      <c r="I25" s="210"/>
      <c r="J25" s="122"/>
    </row>
    <row r="26" spans="1:11" x14ac:dyDescent="0.25">
      <c r="A26" s="219"/>
      <c r="B26" s="221"/>
      <c r="C26" s="221"/>
      <c r="D26" s="223"/>
      <c r="E26" s="157"/>
      <c r="F26" s="157"/>
      <c r="G26" s="172"/>
      <c r="H26" s="254"/>
      <c r="I26" s="211"/>
      <c r="J26" s="122"/>
    </row>
    <row r="27" spans="1:11" ht="15.75" thickBot="1" x14ac:dyDescent="0.3">
      <c r="A27" s="222"/>
      <c r="B27" s="224"/>
      <c r="C27" s="224"/>
      <c r="D27" s="225"/>
      <c r="E27" s="157"/>
      <c r="F27" s="157"/>
      <c r="G27" s="172"/>
      <c r="H27" s="254"/>
      <c r="I27" s="211"/>
      <c r="J27" s="122"/>
    </row>
    <row r="28" spans="1:11" s="122" customFormat="1" thickBot="1" x14ac:dyDescent="0.3">
      <c r="A28" s="174"/>
      <c r="B28" s="175"/>
      <c r="C28" s="176"/>
      <c r="D28" s="121"/>
      <c r="E28" s="155"/>
      <c r="F28" s="155"/>
      <c r="H28" s="190"/>
      <c r="I28" s="194"/>
    </row>
    <row r="29" spans="1:11" ht="30" x14ac:dyDescent="0.25">
      <c r="A29" s="67" t="s">
        <v>49</v>
      </c>
      <c r="B29" s="162">
        <v>215</v>
      </c>
      <c r="C29" s="70" t="s">
        <v>39</v>
      </c>
      <c r="D29" s="73" t="s">
        <v>50</v>
      </c>
      <c r="E29" s="157"/>
      <c r="F29" s="157"/>
      <c r="H29" s="195">
        <v>0</v>
      </c>
      <c r="I29" s="193">
        <f>H29*B29</f>
        <v>0</v>
      </c>
    </row>
    <row r="30" spans="1:11" ht="30.75" thickBot="1" x14ac:dyDescent="0.3">
      <c r="A30" s="68" t="s">
        <v>48</v>
      </c>
      <c r="B30" s="163">
        <v>85</v>
      </c>
      <c r="C30" s="71" t="s">
        <v>39</v>
      </c>
      <c r="D30" s="74" t="s">
        <v>50</v>
      </c>
      <c r="E30" s="157"/>
      <c r="F30" s="157"/>
      <c r="H30" s="195">
        <v>0</v>
      </c>
      <c r="I30" s="193">
        <f>H30*B30</f>
        <v>0</v>
      </c>
    </row>
    <row r="31" spans="1:11" s="122" customFormat="1" x14ac:dyDescent="0.25">
      <c r="A31" s="36"/>
      <c r="B31" s="37"/>
      <c r="C31" s="148"/>
      <c r="D31" s="149"/>
      <c r="E31" s="157"/>
      <c r="F31" s="157"/>
      <c r="H31" s="196"/>
      <c r="I31" s="197"/>
    </row>
    <row r="32" spans="1:11" s="122" customFormat="1" x14ac:dyDescent="0.25">
      <c r="A32" s="114" t="s">
        <v>135</v>
      </c>
      <c r="B32" s="151">
        <v>2</v>
      </c>
      <c r="C32" s="173" t="s">
        <v>148</v>
      </c>
      <c r="D32" s="152"/>
      <c r="E32" s="157"/>
      <c r="F32" s="157"/>
      <c r="H32" s="195">
        <v>0</v>
      </c>
      <c r="I32" s="193">
        <f>H32*B32</f>
        <v>0</v>
      </c>
      <c r="J32" s="170"/>
    </row>
    <row r="33" spans="1:9" s="122" customFormat="1" x14ac:dyDescent="0.25">
      <c r="A33" s="36"/>
      <c r="B33" s="150"/>
      <c r="C33" s="148"/>
      <c r="D33" s="149"/>
      <c r="E33" s="157"/>
      <c r="F33" s="157"/>
      <c r="H33" s="190"/>
      <c r="I33" s="194"/>
    </row>
    <row r="34" spans="1:9" s="122" customFormat="1" x14ac:dyDescent="0.25">
      <c r="A34" s="125"/>
      <c r="B34" s="126"/>
      <c r="C34" s="177" t="s">
        <v>63</v>
      </c>
      <c r="D34" s="149"/>
      <c r="E34" s="157"/>
      <c r="F34" s="157"/>
      <c r="H34" s="190"/>
      <c r="I34" s="194"/>
    </row>
    <row r="35" spans="1:9" s="122" customFormat="1" ht="15.75" thickBot="1" x14ac:dyDescent="0.3">
      <c r="A35" s="174"/>
      <c r="B35" s="175"/>
      <c r="C35" s="176"/>
      <c r="D35" s="121"/>
      <c r="E35" s="155"/>
      <c r="F35" s="155"/>
      <c r="H35" s="190"/>
      <c r="I35" s="194"/>
    </row>
    <row r="36" spans="1:9" ht="30" x14ac:dyDescent="0.25">
      <c r="A36" s="78" t="s">
        <v>7</v>
      </c>
      <c r="B36" s="79"/>
      <c r="C36" s="101">
        <v>9</v>
      </c>
      <c r="D36" s="106" t="s">
        <v>53</v>
      </c>
      <c r="E36" s="157"/>
      <c r="F36" s="157"/>
      <c r="H36" s="195">
        <v>0</v>
      </c>
      <c r="I36" s="193">
        <f t="shared" ref="I36:I47" si="0">H36*C36</f>
        <v>0</v>
      </c>
    </row>
    <row r="37" spans="1:9" x14ac:dyDescent="0.25">
      <c r="A37" s="80" t="s">
        <v>52</v>
      </c>
      <c r="B37" s="77"/>
      <c r="C37" s="102">
        <v>9</v>
      </c>
      <c r="D37" s="106"/>
      <c r="E37" s="157"/>
      <c r="F37" s="157"/>
      <c r="H37" s="195">
        <v>0</v>
      </c>
      <c r="I37" s="193">
        <f t="shared" si="0"/>
        <v>0</v>
      </c>
    </row>
    <row r="38" spans="1:9" ht="30" x14ac:dyDescent="0.25">
      <c r="A38" s="80" t="s">
        <v>8</v>
      </c>
      <c r="B38" s="77"/>
      <c r="C38" s="102">
        <v>2</v>
      </c>
      <c r="D38" s="106" t="s">
        <v>55</v>
      </c>
      <c r="E38" s="157"/>
      <c r="F38" s="157"/>
      <c r="H38" s="195">
        <v>0</v>
      </c>
      <c r="I38" s="193">
        <f t="shared" si="0"/>
        <v>0</v>
      </c>
    </row>
    <row r="39" spans="1:9" ht="45.75" x14ac:dyDescent="0.25">
      <c r="A39" s="80" t="s">
        <v>143</v>
      </c>
      <c r="B39" s="77"/>
      <c r="C39" s="102">
        <v>1</v>
      </c>
      <c r="D39" s="164" t="s">
        <v>147</v>
      </c>
      <c r="E39" s="157"/>
      <c r="F39" s="157"/>
      <c r="G39" s="153" t="s">
        <v>146</v>
      </c>
      <c r="H39" s="195">
        <v>0</v>
      </c>
      <c r="I39" s="193">
        <f t="shared" si="0"/>
        <v>0</v>
      </c>
    </row>
    <row r="40" spans="1:9" ht="45" x14ac:dyDescent="0.25">
      <c r="A40" s="80" t="s">
        <v>9</v>
      </c>
      <c r="B40" s="77"/>
      <c r="C40" s="102">
        <v>6</v>
      </c>
      <c r="D40" s="106" t="s">
        <v>54</v>
      </c>
      <c r="E40" s="157"/>
      <c r="F40" s="157"/>
      <c r="H40" s="195">
        <v>0</v>
      </c>
      <c r="I40" s="193">
        <f t="shared" si="0"/>
        <v>0</v>
      </c>
    </row>
    <row r="41" spans="1:9" ht="30" x14ac:dyDescent="0.25">
      <c r="A41" s="80" t="s">
        <v>18</v>
      </c>
      <c r="B41" s="77"/>
      <c r="C41" s="102">
        <v>9</v>
      </c>
      <c r="D41" s="106" t="s">
        <v>131</v>
      </c>
      <c r="E41" s="157"/>
      <c r="F41" s="157"/>
      <c r="H41" s="195">
        <v>0</v>
      </c>
      <c r="I41" s="193">
        <f t="shared" si="0"/>
        <v>0</v>
      </c>
    </row>
    <row r="42" spans="1:9" ht="30" x14ac:dyDescent="0.25">
      <c r="A42" s="80" t="s">
        <v>10</v>
      </c>
      <c r="B42" s="77"/>
      <c r="C42" s="103">
        <v>9</v>
      </c>
      <c r="D42" s="106" t="s">
        <v>132</v>
      </c>
      <c r="E42" s="157"/>
      <c r="F42" s="157"/>
      <c r="H42" s="195">
        <v>0</v>
      </c>
      <c r="I42" s="193">
        <f t="shared" si="0"/>
        <v>0</v>
      </c>
    </row>
    <row r="43" spans="1:9" ht="30" x14ac:dyDescent="0.25">
      <c r="A43" s="80" t="s">
        <v>11</v>
      </c>
      <c r="B43" s="77"/>
      <c r="C43" s="104">
        <v>7</v>
      </c>
      <c r="D43" s="106" t="s">
        <v>56</v>
      </c>
      <c r="E43" s="157"/>
      <c r="F43" s="157"/>
      <c r="H43" s="195">
        <v>0</v>
      </c>
      <c r="I43" s="193">
        <f t="shared" si="0"/>
        <v>0</v>
      </c>
    </row>
    <row r="44" spans="1:9" x14ac:dyDescent="0.25">
      <c r="A44" s="80" t="s">
        <v>17</v>
      </c>
      <c r="B44" s="77"/>
      <c r="C44" s="104">
        <v>2</v>
      </c>
      <c r="D44" s="106" t="s">
        <v>67</v>
      </c>
      <c r="E44" s="157"/>
      <c r="F44" s="157"/>
      <c r="H44" s="195">
        <v>0</v>
      </c>
      <c r="I44" s="193">
        <f t="shared" si="0"/>
        <v>0</v>
      </c>
    </row>
    <row r="45" spans="1:9" ht="30" x14ac:dyDescent="0.25">
      <c r="A45" s="80" t="s">
        <v>19</v>
      </c>
      <c r="B45" s="77"/>
      <c r="C45" s="104">
        <v>2</v>
      </c>
      <c r="D45" s="106" t="s">
        <v>57</v>
      </c>
      <c r="E45" s="157"/>
      <c r="F45" s="157"/>
      <c r="H45" s="195">
        <v>0</v>
      </c>
      <c r="I45" s="193">
        <f t="shared" si="0"/>
        <v>0</v>
      </c>
    </row>
    <row r="46" spans="1:9" ht="34.5" x14ac:dyDescent="0.25">
      <c r="A46" s="118" t="s">
        <v>80</v>
      </c>
      <c r="B46" s="119"/>
      <c r="C46" s="120">
        <v>1</v>
      </c>
      <c r="D46" s="106" t="s">
        <v>125</v>
      </c>
      <c r="E46" s="158"/>
      <c r="F46" s="158"/>
      <c r="G46" s="153" t="s">
        <v>124</v>
      </c>
      <c r="H46" s="195">
        <v>0</v>
      </c>
      <c r="I46" s="193">
        <f t="shared" si="0"/>
        <v>0</v>
      </c>
    </row>
    <row r="47" spans="1:9" ht="30.75" thickBot="1" x14ac:dyDescent="0.3">
      <c r="A47" s="81" t="s">
        <v>41</v>
      </c>
      <c r="B47" s="82"/>
      <c r="C47" s="105">
        <v>1</v>
      </c>
      <c r="D47" s="106" t="s">
        <v>58</v>
      </c>
      <c r="E47" s="157"/>
      <c r="F47" s="157"/>
      <c r="H47" s="195">
        <v>0</v>
      </c>
      <c r="I47" s="193">
        <f t="shared" si="0"/>
        <v>0</v>
      </c>
    </row>
    <row r="48" spans="1:9" s="122" customFormat="1" ht="15.75" thickBot="1" x14ac:dyDescent="0.3">
      <c r="A48" s="36"/>
      <c r="B48" s="150"/>
      <c r="C48" s="176"/>
      <c r="D48" s="121"/>
      <c r="E48" s="155"/>
      <c r="F48" s="155"/>
      <c r="H48" s="190"/>
      <c r="I48" s="194"/>
    </row>
    <row r="49" spans="1:10" x14ac:dyDescent="0.25">
      <c r="A49" s="83" t="s">
        <v>24</v>
      </c>
      <c r="B49" s="84" t="s">
        <v>61</v>
      </c>
      <c r="C49" s="85">
        <v>4</v>
      </c>
      <c r="H49" s="195">
        <v>0</v>
      </c>
      <c r="I49" s="193">
        <f>H49*C49</f>
        <v>0</v>
      </c>
    </row>
    <row r="50" spans="1:10" x14ac:dyDescent="0.25">
      <c r="A50" s="86" t="s">
        <v>24</v>
      </c>
      <c r="B50" s="65" t="s">
        <v>62</v>
      </c>
      <c r="C50" s="87">
        <v>3</v>
      </c>
      <c r="H50" s="195">
        <v>0</v>
      </c>
      <c r="I50" s="193">
        <f>H50*C50</f>
        <v>0</v>
      </c>
    </row>
    <row r="51" spans="1:10" ht="15.75" thickBot="1" x14ac:dyDescent="0.3">
      <c r="A51" s="88" t="s">
        <v>83</v>
      </c>
      <c r="B51" s="89" t="s">
        <v>130</v>
      </c>
      <c r="C51" s="90">
        <v>2</v>
      </c>
      <c r="H51" s="195">
        <v>0</v>
      </c>
      <c r="I51" s="193">
        <f>H51*C51</f>
        <v>0</v>
      </c>
    </row>
    <row r="52" spans="1:10" s="122" customFormat="1" ht="15.75" thickBot="1" x14ac:dyDescent="0.3">
      <c r="A52" s="36"/>
      <c r="B52" s="150"/>
      <c r="C52" s="37"/>
      <c r="D52" s="121"/>
      <c r="E52" s="155"/>
      <c r="F52" s="155"/>
      <c r="H52" s="190"/>
      <c r="I52" s="194"/>
    </row>
    <row r="53" spans="1:10" s="75" customFormat="1" ht="45.75" x14ac:dyDescent="0.25">
      <c r="A53" s="91" t="s">
        <v>59</v>
      </c>
      <c r="B53" s="92" t="s">
        <v>128</v>
      </c>
      <c r="C53" s="128">
        <v>4</v>
      </c>
      <c r="D53" s="227" t="s">
        <v>108</v>
      </c>
      <c r="E53" s="159"/>
      <c r="F53" s="159"/>
      <c r="G53" s="153" t="s">
        <v>110</v>
      </c>
      <c r="H53" s="195">
        <v>0</v>
      </c>
      <c r="I53" s="193">
        <f>H53*C53</f>
        <v>0</v>
      </c>
      <c r="J53" s="170"/>
    </row>
    <row r="54" spans="1:10" s="75" customFormat="1" ht="45.75" x14ac:dyDescent="0.25">
      <c r="A54" s="93" t="s">
        <v>82</v>
      </c>
      <c r="B54" s="76" t="s">
        <v>127</v>
      </c>
      <c r="C54" s="129">
        <v>4</v>
      </c>
      <c r="D54" s="227"/>
      <c r="E54" s="159"/>
      <c r="F54" s="159"/>
      <c r="G54" s="153" t="s">
        <v>110</v>
      </c>
      <c r="H54" s="195">
        <v>0</v>
      </c>
      <c r="I54" s="193">
        <f>H54*C54</f>
        <v>0</v>
      </c>
      <c r="J54" s="170"/>
    </row>
    <row r="55" spans="1:10" s="75" customFormat="1" ht="34.5" x14ac:dyDescent="0.25">
      <c r="A55" s="93" t="s">
        <v>60</v>
      </c>
      <c r="B55" s="76" t="s">
        <v>129</v>
      </c>
      <c r="C55" s="129">
        <v>1</v>
      </c>
      <c r="D55" s="227"/>
      <c r="E55" s="159"/>
      <c r="F55" s="159"/>
      <c r="G55" s="153" t="s">
        <v>109</v>
      </c>
      <c r="H55" s="195">
        <v>0</v>
      </c>
      <c r="I55" s="193">
        <f>H55*C55</f>
        <v>0</v>
      </c>
      <c r="J55" s="170"/>
    </row>
    <row r="56" spans="1:10" s="75" customFormat="1" ht="35.25" thickBot="1" x14ac:dyDescent="0.3">
      <c r="A56" s="94" t="s">
        <v>81</v>
      </c>
      <c r="B56" s="76" t="s">
        <v>127</v>
      </c>
      <c r="C56" s="130">
        <v>4</v>
      </c>
      <c r="D56" s="227"/>
      <c r="E56" s="159"/>
      <c r="F56" s="159"/>
      <c r="G56" s="153" t="s">
        <v>111</v>
      </c>
      <c r="H56" s="195">
        <v>0</v>
      </c>
      <c r="I56" s="193">
        <f>H56*C56</f>
        <v>0</v>
      </c>
      <c r="J56" s="170"/>
    </row>
    <row r="57" spans="1:10" ht="15.75" thickBot="1" x14ac:dyDescent="0.3">
      <c r="H57" s="190"/>
      <c r="I57" s="194"/>
      <c r="J57" s="122"/>
    </row>
    <row r="58" spans="1:10" x14ac:dyDescent="0.25">
      <c r="A58" s="95" t="s">
        <v>12</v>
      </c>
      <c r="B58" s="213" t="s">
        <v>32</v>
      </c>
      <c r="C58" s="214"/>
      <c r="H58" s="191"/>
      <c r="I58" s="194"/>
      <c r="J58" s="122"/>
    </row>
    <row r="59" spans="1:10" x14ac:dyDescent="0.25">
      <c r="A59" s="96" t="s">
        <v>13</v>
      </c>
      <c r="B59" s="215" t="s">
        <v>32</v>
      </c>
      <c r="C59" s="216"/>
      <c r="H59" s="191"/>
      <c r="I59" s="194"/>
      <c r="J59" s="122"/>
    </row>
    <row r="60" spans="1:10" ht="15.75" thickBot="1" x14ac:dyDescent="0.3">
      <c r="A60" s="97" t="s">
        <v>14</v>
      </c>
      <c r="B60" s="217" t="s">
        <v>32</v>
      </c>
      <c r="C60" s="218"/>
      <c r="H60" s="191"/>
      <c r="I60" s="194"/>
      <c r="J60" s="122"/>
    </row>
    <row r="61" spans="1:10" ht="15.75" thickBot="1" x14ac:dyDescent="0.3">
      <c r="A61" s="11"/>
      <c r="B61" s="64"/>
      <c r="H61" s="190"/>
      <c r="I61" s="194"/>
      <c r="J61" s="122"/>
    </row>
    <row r="62" spans="1:10" ht="45" x14ac:dyDescent="0.25">
      <c r="A62" s="98" t="s">
        <v>26</v>
      </c>
      <c r="B62" s="99" t="s">
        <v>27</v>
      </c>
      <c r="C62" s="134">
        <v>7</v>
      </c>
      <c r="D62" s="138" t="s">
        <v>116</v>
      </c>
      <c r="E62" s="158"/>
      <c r="F62" s="158"/>
      <c r="G62" s="139" t="s">
        <v>115</v>
      </c>
      <c r="H62" s="195">
        <v>0</v>
      </c>
      <c r="I62" s="193">
        <f>H62*C62</f>
        <v>0</v>
      </c>
    </row>
    <row r="63" spans="1:10" x14ac:dyDescent="0.25">
      <c r="A63" s="100" t="s">
        <v>29</v>
      </c>
      <c r="B63" s="66" t="s">
        <v>30</v>
      </c>
      <c r="C63" s="135" t="s">
        <v>65</v>
      </c>
      <c r="D63" s="106"/>
      <c r="E63" s="158"/>
      <c r="F63" s="158"/>
      <c r="G63" s="140"/>
      <c r="H63" s="191"/>
      <c r="I63" s="194"/>
      <c r="J63" s="122"/>
    </row>
    <row r="64" spans="1:10" x14ac:dyDescent="0.25">
      <c r="A64" s="131" t="s">
        <v>118</v>
      </c>
      <c r="B64" s="132" t="s">
        <v>37</v>
      </c>
      <c r="C64" s="136">
        <v>1</v>
      </c>
      <c r="D64" s="106"/>
      <c r="E64" s="158"/>
      <c r="F64" s="158"/>
      <c r="G64" s="140"/>
      <c r="H64" s="195">
        <v>0</v>
      </c>
      <c r="I64" s="193">
        <f>H64*C64</f>
        <v>0</v>
      </c>
    </row>
    <row r="65" spans="1:11" ht="34.5" x14ac:dyDescent="0.25">
      <c r="A65" s="115" t="s">
        <v>117</v>
      </c>
      <c r="B65" s="133" t="s">
        <v>122</v>
      </c>
      <c r="C65" s="137">
        <v>7</v>
      </c>
      <c r="D65" s="138" t="s">
        <v>121</v>
      </c>
      <c r="E65" s="158"/>
      <c r="F65" s="158"/>
      <c r="G65" s="139" t="s">
        <v>120</v>
      </c>
      <c r="H65" s="195">
        <v>0</v>
      </c>
      <c r="I65" s="193">
        <f>H65*C65</f>
        <v>0</v>
      </c>
    </row>
    <row r="66" spans="1:11" x14ac:dyDescent="0.25">
      <c r="A66" s="115" t="s">
        <v>119</v>
      </c>
      <c r="B66" s="133" t="s">
        <v>123</v>
      </c>
      <c r="C66" s="135" t="s">
        <v>65</v>
      </c>
      <c r="D66" s="106"/>
      <c r="E66" s="158"/>
      <c r="F66" s="158"/>
      <c r="G66" s="140"/>
      <c r="H66" s="191"/>
      <c r="I66" s="194"/>
      <c r="J66" s="122"/>
      <c r="K66" s="122"/>
    </row>
    <row r="67" spans="1:11" ht="23.25" x14ac:dyDescent="0.25">
      <c r="A67" s="115" t="s">
        <v>112</v>
      </c>
      <c r="B67" s="133"/>
      <c r="C67" s="165">
        <v>10</v>
      </c>
      <c r="D67" s="138" t="s">
        <v>114</v>
      </c>
      <c r="E67" s="158"/>
      <c r="F67" s="158"/>
      <c r="G67" s="139" t="s">
        <v>113</v>
      </c>
      <c r="H67" s="195">
        <v>0</v>
      </c>
      <c r="I67" s="193">
        <f>H67*C67</f>
        <v>0</v>
      </c>
    </row>
    <row r="68" spans="1:11" x14ac:dyDescent="0.25">
      <c r="H68" s="190"/>
      <c r="I68" s="194"/>
      <c r="J68" s="122"/>
      <c r="K68" s="122"/>
    </row>
    <row r="69" spans="1:11" s="122" customFormat="1" ht="45.75" x14ac:dyDescent="0.25">
      <c r="A69" s="114" t="s">
        <v>84</v>
      </c>
      <c r="B69" s="123"/>
      <c r="C69" s="124">
        <v>6</v>
      </c>
      <c r="D69" s="138" t="s">
        <v>100</v>
      </c>
      <c r="E69" s="158"/>
      <c r="F69" s="158"/>
      <c r="G69" s="166" t="s">
        <v>99</v>
      </c>
      <c r="H69" s="195">
        <v>0</v>
      </c>
      <c r="I69" s="193">
        <f t="shared" ref="I69:I81" si="1">H69*C69</f>
        <v>0</v>
      </c>
      <c r="J69" s="170"/>
    </row>
    <row r="70" spans="1:11" s="122" customFormat="1" x14ac:dyDescent="0.25">
      <c r="A70" s="114" t="s">
        <v>85</v>
      </c>
      <c r="B70" s="123"/>
      <c r="C70" s="124">
        <v>8</v>
      </c>
      <c r="D70" s="138" t="s">
        <v>102</v>
      </c>
      <c r="E70" s="158"/>
      <c r="F70" s="158"/>
      <c r="G70" s="167"/>
      <c r="H70" s="195">
        <v>0</v>
      </c>
      <c r="I70" s="193">
        <f t="shared" si="1"/>
        <v>0</v>
      </c>
      <c r="J70" s="170"/>
    </row>
    <row r="71" spans="1:11" s="122" customFormat="1" ht="45.75" x14ac:dyDescent="0.25">
      <c r="A71" s="114" t="s">
        <v>86</v>
      </c>
      <c r="B71" s="123"/>
      <c r="C71" s="124">
        <v>3</v>
      </c>
      <c r="D71" s="138" t="s">
        <v>95</v>
      </c>
      <c r="E71" s="158"/>
      <c r="F71" s="158"/>
      <c r="G71" s="166" t="s">
        <v>98</v>
      </c>
      <c r="H71" s="195">
        <v>0</v>
      </c>
      <c r="I71" s="193">
        <f t="shared" si="1"/>
        <v>0</v>
      </c>
      <c r="J71" s="170"/>
    </row>
    <row r="72" spans="1:11" s="122" customFormat="1" ht="45.75" x14ac:dyDescent="0.25">
      <c r="A72" s="114" t="s">
        <v>90</v>
      </c>
      <c r="B72" s="123"/>
      <c r="C72" s="124">
        <v>1</v>
      </c>
      <c r="D72" s="141" t="s">
        <v>97</v>
      </c>
      <c r="E72" s="160"/>
      <c r="F72" s="160"/>
      <c r="G72" s="166" t="s">
        <v>96</v>
      </c>
      <c r="H72" s="195">
        <v>0</v>
      </c>
      <c r="I72" s="193">
        <f t="shared" si="1"/>
        <v>0</v>
      </c>
      <c r="J72" s="170"/>
    </row>
    <row r="73" spans="1:11" s="122" customFormat="1" ht="30" x14ac:dyDescent="0.25">
      <c r="A73" s="114" t="s">
        <v>87</v>
      </c>
      <c r="B73" s="123"/>
      <c r="C73" s="124">
        <v>6</v>
      </c>
      <c r="D73" s="138" t="s">
        <v>101</v>
      </c>
      <c r="E73" s="158"/>
      <c r="F73" s="158"/>
      <c r="G73" s="167"/>
      <c r="H73" s="195">
        <v>0</v>
      </c>
      <c r="I73" s="193">
        <f t="shared" si="1"/>
        <v>0</v>
      </c>
      <c r="J73" s="170"/>
    </row>
    <row r="74" spans="1:11" s="122" customFormat="1" ht="30" x14ac:dyDescent="0.25">
      <c r="A74" s="114" t="s">
        <v>88</v>
      </c>
      <c r="B74" s="123"/>
      <c r="C74" s="124">
        <v>8</v>
      </c>
      <c r="D74" s="138" t="s">
        <v>103</v>
      </c>
      <c r="E74" s="158"/>
      <c r="F74" s="158"/>
      <c r="G74" s="167"/>
      <c r="H74" s="195">
        <v>0</v>
      </c>
      <c r="I74" s="193">
        <f t="shared" si="1"/>
        <v>0</v>
      </c>
      <c r="J74" s="170"/>
    </row>
    <row r="75" spans="1:11" s="122" customFormat="1" ht="32.25" customHeight="1" x14ac:dyDescent="0.25">
      <c r="A75" s="114" t="s">
        <v>89</v>
      </c>
      <c r="B75" s="123"/>
      <c r="C75" s="124">
        <v>3</v>
      </c>
      <c r="D75" s="138" t="s">
        <v>101</v>
      </c>
      <c r="E75" s="158"/>
      <c r="F75" s="158"/>
      <c r="G75" s="167"/>
      <c r="H75" s="195">
        <v>0</v>
      </c>
      <c r="I75" s="193">
        <f t="shared" si="1"/>
        <v>0</v>
      </c>
      <c r="J75" s="170"/>
    </row>
    <row r="76" spans="1:11" s="122" customFormat="1" ht="30" x14ac:dyDescent="0.25">
      <c r="A76" s="114" t="s">
        <v>91</v>
      </c>
      <c r="B76" s="123"/>
      <c r="C76" s="124">
        <v>6</v>
      </c>
      <c r="D76" s="138" t="s">
        <v>101</v>
      </c>
      <c r="E76" s="158"/>
      <c r="F76" s="158"/>
      <c r="G76" s="167"/>
      <c r="H76" s="195">
        <v>0</v>
      </c>
      <c r="I76" s="193">
        <f t="shared" si="1"/>
        <v>0</v>
      </c>
      <c r="J76" s="170"/>
    </row>
    <row r="77" spans="1:11" s="122" customFormat="1" x14ac:dyDescent="0.25">
      <c r="A77" s="114" t="s">
        <v>104</v>
      </c>
      <c r="B77" s="123"/>
      <c r="C77" s="124">
        <v>5</v>
      </c>
      <c r="D77" s="138" t="s">
        <v>105</v>
      </c>
      <c r="E77" s="158"/>
      <c r="F77" s="158"/>
      <c r="G77" s="167"/>
      <c r="H77" s="195">
        <v>0</v>
      </c>
      <c r="I77" s="193">
        <f t="shared" si="1"/>
        <v>0</v>
      </c>
      <c r="J77" s="170"/>
    </row>
    <row r="78" spans="1:11" s="122" customFormat="1" x14ac:dyDescent="0.25">
      <c r="A78" s="114" t="s">
        <v>133</v>
      </c>
      <c r="B78" s="123"/>
      <c r="C78" s="124">
        <v>12</v>
      </c>
      <c r="D78" s="138" t="s">
        <v>105</v>
      </c>
      <c r="E78" s="158"/>
      <c r="F78" s="158"/>
      <c r="G78" s="167"/>
      <c r="H78" s="195">
        <v>0</v>
      </c>
      <c r="I78" s="193">
        <f t="shared" si="1"/>
        <v>0</v>
      </c>
      <c r="J78" s="170"/>
    </row>
    <row r="79" spans="1:11" s="122" customFormat="1" ht="68.25" x14ac:dyDescent="0.25">
      <c r="A79" s="114" t="s">
        <v>93</v>
      </c>
      <c r="B79" s="123"/>
      <c r="C79" s="124">
        <v>2</v>
      </c>
      <c r="D79" s="142" t="s">
        <v>144</v>
      </c>
      <c r="E79" s="161"/>
      <c r="F79" s="161"/>
      <c r="G79" s="166" t="s">
        <v>106</v>
      </c>
      <c r="H79" s="195">
        <v>0</v>
      </c>
      <c r="I79" s="193">
        <f t="shared" si="1"/>
        <v>0</v>
      </c>
      <c r="J79" s="170"/>
    </row>
    <row r="80" spans="1:11" s="122" customFormat="1" x14ac:dyDescent="0.25">
      <c r="A80" s="114" t="s">
        <v>94</v>
      </c>
      <c r="B80" s="123"/>
      <c r="C80" s="124">
        <v>4</v>
      </c>
      <c r="D80" s="138"/>
      <c r="E80" s="158"/>
      <c r="F80" s="158"/>
      <c r="G80" s="167"/>
      <c r="H80" s="195">
        <v>0</v>
      </c>
      <c r="I80" s="193">
        <f t="shared" si="1"/>
        <v>0</v>
      </c>
      <c r="J80" s="170"/>
    </row>
    <row r="81" spans="1:10" x14ac:dyDescent="0.25">
      <c r="A81" s="145" t="s">
        <v>134</v>
      </c>
      <c r="B81" s="146"/>
      <c r="C81" s="147">
        <v>4</v>
      </c>
      <c r="H81" s="195">
        <v>0</v>
      </c>
      <c r="I81" s="193">
        <f t="shared" si="1"/>
        <v>0</v>
      </c>
    </row>
    <row r="82" spans="1:10" s="122" customFormat="1" x14ac:dyDescent="0.25">
      <c r="A82" s="125"/>
      <c r="B82" s="126"/>
      <c r="C82" s="127"/>
      <c r="D82" s="121"/>
      <c r="E82" s="155"/>
      <c r="F82" s="155"/>
      <c r="H82" s="196"/>
      <c r="I82" s="197"/>
    </row>
    <row r="83" spans="1:10" s="122" customFormat="1" x14ac:dyDescent="0.25">
      <c r="A83" s="202" t="s">
        <v>92</v>
      </c>
      <c r="B83" s="203"/>
      <c r="C83" s="204"/>
      <c r="D83" s="121" t="s">
        <v>150</v>
      </c>
      <c r="E83" s="155"/>
      <c r="F83" s="155"/>
      <c r="H83" s="205"/>
      <c r="I83" s="206"/>
    </row>
    <row r="84" spans="1:10" s="122" customFormat="1" x14ac:dyDescent="0.25">
      <c r="A84" s="114" t="s">
        <v>151</v>
      </c>
      <c r="B84" s="123"/>
      <c r="C84" s="124">
        <v>11</v>
      </c>
      <c r="D84" s="121"/>
      <c r="E84" s="155"/>
      <c r="F84" s="155"/>
      <c r="H84" s="195">
        <v>0</v>
      </c>
      <c r="I84" s="193">
        <f>H84*C84</f>
        <v>0</v>
      </c>
      <c r="J84" s="170"/>
    </row>
    <row r="85" spans="1:10" s="122" customFormat="1" x14ac:dyDescent="0.25">
      <c r="A85" s="114" t="s">
        <v>153</v>
      </c>
      <c r="B85" s="123">
        <v>15</v>
      </c>
      <c r="C85" s="124" t="s">
        <v>152</v>
      </c>
      <c r="D85" s="121"/>
      <c r="E85" s="155"/>
      <c r="F85" s="155"/>
      <c r="H85" s="195">
        <v>0</v>
      </c>
      <c r="I85" s="193">
        <f>H85*B85</f>
        <v>0</v>
      </c>
      <c r="J85" s="170"/>
    </row>
    <row r="86" spans="1:10" s="122" customFormat="1" x14ac:dyDescent="0.25">
      <c r="A86" s="114" t="s">
        <v>154</v>
      </c>
      <c r="B86" s="123"/>
      <c r="C86" s="124">
        <v>3</v>
      </c>
      <c r="D86" s="121"/>
      <c r="E86" s="155"/>
      <c r="F86" s="155"/>
      <c r="H86" s="195">
        <v>0</v>
      </c>
      <c r="I86" s="193">
        <f>H86*C86</f>
        <v>0</v>
      </c>
      <c r="J86" s="170"/>
    </row>
    <row r="87" spans="1:10" s="122" customFormat="1" x14ac:dyDescent="0.25">
      <c r="A87" s="174"/>
      <c r="B87" s="175"/>
      <c r="C87" s="176"/>
      <c r="D87" s="121"/>
      <c r="E87" s="155"/>
      <c r="F87" s="155"/>
      <c r="H87" s="190"/>
      <c r="I87" s="198"/>
    </row>
    <row r="88" spans="1:10" x14ac:dyDescent="0.25">
      <c r="A88" s="107" t="s">
        <v>107</v>
      </c>
      <c r="B88" s="108"/>
      <c r="C88" s="109"/>
      <c r="H88" s="193">
        <v>1500</v>
      </c>
      <c r="I88" s="193">
        <f>+H88</f>
        <v>1500</v>
      </c>
    </row>
    <row r="89" spans="1:10" s="122" customFormat="1" x14ac:dyDescent="0.25">
      <c r="A89" s="174"/>
      <c r="B89" s="175"/>
      <c r="C89" s="176"/>
      <c r="D89" s="121"/>
      <c r="E89" s="155"/>
      <c r="F89" s="155"/>
      <c r="H89" s="190"/>
      <c r="I89" s="194"/>
    </row>
    <row r="90" spans="1:10" ht="15.75" x14ac:dyDescent="0.25">
      <c r="H90" s="199" t="s">
        <v>70</v>
      </c>
      <c r="I90" s="171">
        <f>SUM(I4:I88)</f>
        <v>1500</v>
      </c>
    </row>
    <row r="91" spans="1:10" s="122" customFormat="1" x14ac:dyDescent="0.25">
      <c r="A91" s="174"/>
      <c r="B91" s="175"/>
      <c r="C91" s="176"/>
      <c r="D91" s="121"/>
      <c r="E91" s="155"/>
      <c r="F91" s="155"/>
      <c r="H91" s="178"/>
      <c r="I91" s="178"/>
    </row>
    <row r="92" spans="1:10" s="122" customFormat="1" x14ac:dyDescent="0.25">
      <c r="A92" s="174"/>
      <c r="B92" s="175"/>
      <c r="C92" s="176"/>
      <c r="D92" s="121"/>
      <c r="E92" s="155"/>
      <c r="F92" s="155"/>
      <c r="H92" s="178"/>
      <c r="I92" s="178"/>
    </row>
    <row r="93" spans="1:10" s="122" customFormat="1" x14ac:dyDescent="0.25">
      <c r="A93" s="174"/>
      <c r="B93" s="175"/>
      <c r="C93" s="176"/>
      <c r="D93" s="121"/>
      <c r="E93" s="155"/>
      <c r="F93" s="155"/>
      <c r="H93" s="178"/>
      <c r="I93" s="178"/>
    </row>
    <row r="94" spans="1:10" s="122" customFormat="1" x14ac:dyDescent="0.25">
      <c r="A94" s="174"/>
      <c r="B94" s="175"/>
      <c r="C94" s="176"/>
      <c r="D94" s="121"/>
      <c r="E94" s="155"/>
      <c r="F94" s="155"/>
      <c r="H94" s="178"/>
      <c r="I94" s="178"/>
    </row>
    <row r="95" spans="1:10" s="122" customFormat="1" x14ac:dyDescent="0.25">
      <c r="A95" s="174"/>
      <c r="B95" s="175"/>
      <c r="C95" s="176"/>
      <c r="D95" s="121"/>
      <c r="E95" s="155"/>
      <c r="F95" s="155"/>
      <c r="H95" s="178"/>
      <c r="I95" s="178"/>
    </row>
    <row r="96" spans="1:10" s="122" customFormat="1" x14ac:dyDescent="0.25">
      <c r="A96" s="174"/>
      <c r="B96" s="175"/>
      <c r="C96" s="176"/>
      <c r="D96" s="121"/>
      <c r="E96" s="155"/>
      <c r="F96" s="155"/>
      <c r="H96" s="178"/>
      <c r="I96" s="178"/>
    </row>
    <row r="97" spans="1:9" s="122" customFormat="1" x14ac:dyDescent="0.25">
      <c r="A97" s="174"/>
      <c r="B97" s="175"/>
      <c r="C97" s="176"/>
      <c r="D97" s="121"/>
      <c r="E97" s="155"/>
      <c r="F97" s="155"/>
      <c r="H97" s="178"/>
      <c r="I97" s="178"/>
    </row>
    <row r="98" spans="1:9" s="122" customFormat="1" x14ac:dyDescent="0.25">
      <c r="A98" s="174"/>
      <c r="B98" s="175"/>
      <c r="C98" s="176"/>
      <c r="D98" s="121"/>
      <c r="E98" s="155"/>
      <c r="F98" s="155"/>
      <c r="H98" s="178"/>
      <c r="I98" s="178"/>
    </row>
    <row r="99" spans="1:9" s="122" customFormat="1" x14ac:dyDescent="0.25">
      <c r="A99" s="174"/>
      <c r="B99" s="175"/>
      <c r="C99" s="176"/>
      <c r="D99" s="121"/>
      <c r="E99" s="155"/>
      <c r="F99" s="155"/>
      <c r="H99" s="178"/>
      <c r="I99" s="178"/>
    </row>
    <row r="100" spans="1:9" s="122" customFormat="1" x14ac:dyDescent="0.25">
      <c r="A100" s="174"/>
      <c r="B100" s="175"/>
      <c r="C100" s="176"/>
      <c r="D100" s="121"/>
      <c r="E100" s="155"/>
      <c r="F100" s="155"/>
      <c r="H100" s="178"/>
      <c r="I100" s="178"/>
    </row>
    <row r="101" spans="1:9" s="122" customFormat="1" x14ac:dyDescent="0.25">
      <c r="A101" s="174"/>
      <c r="B101" s="175"/>
      <c r="C101" s="176"/>
      <c r="D101" s="121"/>
      <c r="E101" s="155"/>
      <c r="F101" s="155"/>
      <c r="H101" s="178"/>
      <c r="I101" s="178"/>
    </row>
    <row r="102" spans="1:9" s="122" customFormat="1" x14ac:dyDescent="0.25">
      <c r="A102" s="174"/>
      <c r="B102" s="175"/>
      <c r="C102" s="176"/>
      <c r="D102" s="121"/>
      <c r="E102" s="155"/>
      <c r="F102" s="155"/>
      <c r="H102" s="178"/>
      <c r="I102" s="178"/>
    </row>
    <row r="103" spans="1:9" s="122" customFormat="1" x14ac:dyDescent="0.25">
      <c r="A103" s="174"/>
      <c r="B103" s="175"/>
      <c r="C103" s="176"/>
      <c r="D103" s="121"/>
      <c r="E103" s="155"/>
      <c r="F103" s="155"/>
      <c r="H103" s="178"/>
      <c r="I103" s="178"/>
    </row>
    <row r="104" spans="1:9" s="122" customFormat="1" x14ac:dyDescent="0.25">
      <c r="A104" s="174"/>
      <c r="B104" s="175"/>
      <c r="C104" s="176"/>
      <c r="D104" s="121"/>
      <c r="E104" s="155"/>
      <c r="F104" s="155"/>
      <c r="H104" s="178"/>
      <c r="I104" s="178"/>
    </row>
    <row r="105" spans="1:9" s="122" customFormat="1" x14ac:dyDescent="0.25">
      <c r="A105" s="174"/>
      <c r="B105" s="175"/>
      <c r="C105" s="176"/>
      <c r="D105" s="121"/>
      <c r="E105" s="155"/>
      <c r="F105" s="155"/>
      <c r="H105" s="178"/>
      <c r="I105" s="178"/>
    </row>
    <row r="106" spans="1:9" s="122" customFormat="1" x14ac:dyDescent="0.25">
      <c r="A106" s="174"/>
      <c r="B106" s="175"/>
      <c r="C106" s="176"/>
      <c r="D106" s="121"/>
      <c r="E106" s="155"/>
      <c r="F106" s="155"/>
      <c r="H106" s="178"/>
      <c r="I106" s="178"/>
    </row>
    <row r="107" spans="1:9" s="122" customFormat="1" x14ac:dyDescent="0.25">
      <c r="A107" s="174"/>
      <c r="B107" s="175"/>
      <c r="C107" s="176"/>
      <c r="D107" s="121"/>
      <c r="E107" s="155"/>
      <c r="F107" s="155"/>
      <c r="H107" s="178"/>
      <c r="I107" s="178"/>
    </row>
    <row r="108" spans="1:9" s="122" customFormat="1" x14ac:dyDescent="0.25">
      <c r="A108" s="174"/>
      <c r="B108" s="175"/>
      <c r="C108" s="176"/>
      <c r="D108" s="121"/>
      <c r="E108" s="155"/>
      <c r="F108" s="155"/>
      <c r="H108" s="178"/>
      <c r="I108" s="178"/>
    </row>
    <row r="109" spans="1:9" s="122" customFormat="1" x14ac:dyDescent="0.25">
      <c r="A109" s="174"/>
      <c r="B109" s="175"/>
      <c r="C109" s="176"/>
      <c r="D109" s="121"/>
      <c r="E109" s="155"/>
      <c r="F109" s="155"/>
      <c r="H109" s="178"/>
      <c r="I109" s="178"/>
    </row>
    <row r="110" spans="1:9" s="122" customFormat="1" x14ac:dyDescent="0.25">
      <c r="A110" s="174"/>
      <c r="B110" s="175"/>
      <c r="C110" s="176"/>
      <c r="D110" s="121"/>
      <c r="E110" s="155"/>
      <c r="F110" s="155"/>
      <c r="H110" s="178"/>
      <c r="I110" s="178"/>
    </row>
    <row r="111" spans="1:9" s="122" customFormat="1" x14ac:dyDescent="0.25">
      <c r="A111" s="174"/>
      <c r="B111" s="175"/>
      <c r="C111" s="176"/>
      <c r="D111" s="121"/>
      <c r="E111" s="155"/>
      <c r="F111" s="155"/>
      <c r="H111" s="178"/>
      <c r="I111" s="178"/>
    </row>
    <row r="112" spans="1:9" s="122" customFormat="1" x14ac:dyDescent="0.25">
      <c r="A112" s="174"/>
      <c r="B112" s="175"/>
      <c r="C112" s="176"/>
      <c r="D112" s="121"/>
      <c r="E112" s="155"/>
      <c r="F112" s="155"/>
      <c r="H112" s="190"/>
      <c r="I112" s="198"/>
    </row>
  </sheetData>
  <sheetProtection password="CB95" sheet="1" objects="1" scenarios="1"/>
  <mergeCells count="48">
    <mergeCell ref="I22:I24"/>
    <mergeCell ref="H25:H27"/>
    <mergeCell ref="A1:D1"/>
    <mergeCell ref="A3:C3"/>
    <mergeCell ref="A7:D7"/>
    <mergeCell ref="F8:F10"/>
    <mergeCell ref="F11:F13"/>
    <mergeCell ref="A19:A21"/>
    <mergeCell ref="B19:B21"/>
    <mergeCell ref="C19:C21"/>
    <mergeCell ref="C8:C10"/>
    <mergeCell ref="B8:B10"/>
    <mergeCell ref="A8:A10"/>
    <mergeCell ref="A14:A16"/>
    <mergeCell ref="C11:C13"/>
    <mergeCell ref="B11:B13"/>
    <mergeCell ref="A11:A13"/>
    <mergeCell ref="A18:D18"/>
    <mergeCell ref="D19:D21"/>
    <mergeCell ref="B14:D16"/>
    <mergeCell ref="D8:D10"/>
    <mergeCell ref="D11:D13"/>
    <mergeCell ref="B58:C58"/>
    <mergeCell ref="B59:C59"/>
    <mergeCell ref="B60:C60"/>
    <mergeCell ref="A22:A24"/>
    <mergeCell ref="B22:B24"/>
    <mergeCell ref="C22:C24"/>
    <mergeCell ref="A25:A27"/>
    <mergeCell ref="B25:D27"/>
    <mergeCell ref="D22:D24"/>
    <mergeCell ref="D53:D56"/>
    <mergeCell ref="E22:E24"/>
    <mergeCell ref="E19:E21"/>
    <mergeCell ref="E11:E13"/>
    <mergeCell ref="E8:E10"/>
    <mergeCell ref="I25:I27"/>
    <mergeCell ref="F19:F21"/>
    <mergeCell ref="F22:F24"/>
    <mergeCell ref="H8:H10"/>
    <mergeCell ref="I8:I10"/>
    <mergeCell ref="H11:H13"/>
    <mergeCell ref="I11:I13"/>
    <mergeCell ref="H14:H16"/>
    <mergeCell ref="I14:I16"/>
    <mergeCell ref="H19:H21"/>
    <mergeCell ref="I19:I21"/>
    <mergeCell ref="H22:H24"/>
  </mergeCells>
  <hyperlinks>
    <hyperlink ref="G72" r:id="rId1" xr:uid="{00000000-0004-0000-0000-000000000000}"/>
    <hyperlink ref="G79" r:id="rId2" xr:uid="{00000000-0004-0000-0000-000001000000}"/>
  </hyperlinks>
  <pageMargins left="0.7" right="0.7" top="0.75" bottom="0.75" header="0.3" footer="0.3"/>
  <pageSetup paperSize="9" scale="96" fitToHeight="0" orientation="landscape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53"/>
  <sheetViews>
    <sheetView topLeftCell="B10" zoomScale="85" zoomScaleNormal="85" workbookViewId="0">
      <selection activeCell="E23" sqref="E23"/>
    </sheetView>
  </sheetViews>
  <sheetFormatPr defaultColWidth="9.140625" defaultRowHeight="15" x14ac:dyDescent="0.25"/>
  <cols>
    <col min="1" max="2" width="9.140625" style="1"/>
    <col min="3" max="3" width="9.140625" style="5"/>
    <col min="4" max="4" width="9.140625" style="5" customWidth="1"/>
    <col min="5" max="5" width="17.28515625" style="5" customWidth="1"/>
    <col min="6" max="6" width="9.140625" style="1"/>
    <col min="7" max="7" width="9.7109375" style="1" bestFit="1" customWidth="1"/>
    <col min="8" max="9" width="9.140625" style="1"/>
    <col min="10" max="10" width="9.7109375" style="1" bestFit="1" customWidth="1"/>
    <col min="11" max="12" width="9.140625" style="1"/>
    <col min="13" max="13" width="33.85546875" style="10" customWidth="1"/>
    <col min="14" max="14" width="11.7109375" style="10" customWidth="1"/>
    <col min="15" max="15" width="22.42578125" style="1" bestFit="1" customWidth="1"/>
    <col min="16" max="18" width="9.140625" style="1"/>
    <col min="19" max="19" width="10.42578125" style="1" bestFit="1" customWidth="1"/>
    <col min="20" max="20" width="9.140625" style="1"/>
    <col min="21" max="21" width="15.7109375" style="1" customWidth="1"/>
    <col min="22" max="16384" width="9.140625" style="1"/>
  </cols>
  <sheetData>
    <row r="1" spans="2:22" ht="30.75" customHeight="1" x14ac:dyDescent="0.25">
      <c r="B1" s="271" t="s">
        <v>5</v>
      </c>
      <c r="C1" s="271"/>
      <c r="D1" s="271"/>
      <c r="E1" s="271"/>
      <c r="F1" s="271"/>
      <c r="G1" s="271"/>
      <c r="H1" s="271"/>
      <c r="L1" s="2"/>
      <c r="M1" s="270" t="s">
        <v>20</v>
      </c>
      <c r="N1" s="270"/>
      <c r="O1" s="270"/>
      <c r="Q1" s="257" t="s">
        <v>45</v>
      </c>
      <c r="R1" s="258"/>
      <c r="S1" s="258"/>
      <c r="T1" s="258"/>
      <c r="U1" s="258"/>
      <c r="V1" s="259"/>
    </row>
    <row r="2" spans="2:22" ht="54.75" customHeight="1" x14ac:dyDescent="0.25">
      <c r="B2" s="265" t="s">
        <v>4</v>
      </c>
      <c r="C2" s="265"/>
      <c r="D2" s="265"/>
      <c r="E2" s="265"/>
      <c r="G2" s="267" t="s">
        <v>3</v>
      </c>
      <c r="H2" s="267"/>
      <c r="I2" s="29"/>
      <c r="J2" s="267" t="s">
        <v>22</v>
      </c>
      <c r="K2" s="267"/>
      <c r="L2" s="9"/>
      <c r="M2" s="265" t="s">
        <v>6</v>
      </c>
      <c r="N2" s="265"/>
      <c r="O2" s="265"/>
      <c r="Q2" s="272" t="s">
        <v>42</v>
      </c>
      <c r="R2" s="272"/>
      <c r="S2" s="272"/>
      <c r="U2" s="266" t="s">
        <v>44</v>
      </c>
      <c r="V2" s="266"/>
    </row>
    <row r="3" spans="2:22" ht="38.25" customHeight="1" x14ac:dyDescent="0.25">
      <c r="B3" s="21" t="s">
        <v>21</v>
      </c>
      <c r="C3" s="6" t="s">
        <v>0</v>
      </c>
      <c r="D3" s="6" t="s">
        <v>1</v>
      </c>
      <c r="E3" s="7" t="s">
        <v>2</v>
      </c>
      <c r="G3" s="7" t="s">
        <v>2</v>
      </c>
      <c r="J3" s="38" t="s">
        <v>23</v>
      </c>
      <c r="M3" s="19" t="s">
        <v>15</v>
      </c>
      <c r="N3" s="19"/>
      <c r="O3" s="20" t="s">
        <v>16</v>
      </c>
      <c r="Q3" s="6" t="s">
        <v>43</v>
      </c>
      <c r="R3" s="6" t="s">
        <v>1</v>
      </c>
      <c r="S3" s="7" t="s">
        <v>2</v>
      </c>
      <c r="U3" s="7" t="s">
        <v>2</v>
      </c>
      <c r="V3" s="47"/>
    </row>
    <row r="4" spans="2:22" ht="14.25" x14ac:dyDescent="0.25">
      <c r="C4" s="1"/>
      <c r="D4" s="1"/>
      <c r="E4" s="1"/>
      <c r="M4" s="1"/>
      <c r="N4" s="1"/>
      <c r="U4" s="47"/>
      <c r="V4" s="47"/>
    </row>
    <row r="5" spans="2:22" x14ac:dyDescent="0.25">
      <c r="B5" s="4">
        <v>1</v>
      </c>
      <c r="C5" s="6">
        <v>1.55</v>
      </c>
      <c r="D5" s="6">
        <v>2</v>
      </c>
      <c r="E5" s="7">
        <f>C5*D5</f>
        <v>3.1</v>
      </c>
      <c r="G5" s="8">
        <v>13.56</v>
      </c>
      <c r="J5" s="8">
        <v>10.597</v>
      </c>
      <c r="M5" s="14" t="s">
        <v>7</v>
      </c>
      <c r="N5" s="14"/>
      <c r="O5" s="17">
        <v>3</v>
      </c>
      <c r="Q5" s="48"/>
      <c r="S5" s="49">
        <v>37.1</v>
      </c>
      <c r="U5" s="8">
        <v>15</v>
      </c>
      <c r="V5" s="47"/>
    </row>
    <row r="6" spans="2:22" ht="14.25" x14ac:dyDescent="0.25">
      <c r="B6" s="4">
        <v>2</v>
      </c>
      <c r="C6" s="6">
        <v>1.75</v>
      </c>
      <c r="D6" s="6">
        <v>2</v>
      </c>
      <c r="E6" s="7">
        <f t="shared" ref="E6:E23" si="0">C6*D6</f>
        <v>3.5</v>
      </c>
      <c r="M6" s="14" t="s">
        <v>8</v>
      </c>
      <c r="N6" s="14"/>
      <c r="O6" s="17">
        <v>1</v>
      </c>
      <c r="Q6" s="48"/>
      <c r="R6" s="48"/>
      <c r="S6" s="48"/>
    </row>
    <row r="7" spans="2:22" ht="14.25" x14ac:dyDescent="0.25">
      <c r="B7" s="4">
        <v>3</v>
      </c>
      <c r="C7" s="6">
        <v>1.5</v>
      </c>
      <c r="D7" s="6">
        <v>2</v>
      </c>
      <c r="E7" s="7">
        <f t="shared" si="0"/>
        <v>3</v>
      </c>
      <c r="M7" s="14" t="s">
        <v>9</v>
      </c>
      <c r="N7" s="14"/>
      <c r="O7" s="17">
        <v>2</v>
      </c>
      <c r="Q7" s="48"/>
      <c r="R7" s="48"/>
      <c r="S7" s="48"/>
    </row>
    <row r="8" spans="2:22" ht="15" customHeight="1" x14ac:dyDescent="0.25">
      <c r="B8" s="4">
        <v>4</v>
      </c>
      <c r="C8" s="6">
        <v>0.4</v>
      </c>
      <c r="D8" s="6">
        <v>2</v>
      </c>
      <c r="E8" s="7">
        <f t="shared" si="0"/>
        <v>0.8</v>
      </c>
      <c r="M8" s="14" t="s">
        <v>18</v>
      </c>
      <c r="N8" s="14"/>
      <c r="O8" s="17">
        <v>3</v>
      </c>
      <c r="Q8" s="48"/>
      <c r="R8" s="48"/>
      <c r="S8" s="48"/>
    </row>
    <row r="9" spans="2:22" x14ac:dyDescent="0.25">
      <c r="B9" s="4">
        <v>5</v>
      </c>
      <c r="C9" s="6">
        <v>1.1910000000000001</v>
      </c>
      <c r="D9" s="6">
        <v>2</v>
      </c>
      <c r="E9" s="7">
        <f t="shared" si="0"/>
        <v>2.3820000000000001</v>
      </c>
      <c r="M9" s="14" t="s">
        <v>10</v>
      </c>
      <c r="N9" s="14"/>
      <c r="O9" s="17">
        <v>3</v>
      </c>
      <c r="Q9" s="48"/>
      <c r="R9" s="48"/>
      <c r="S9" s="48"/>
    </row>
    <row r="10" spans="2:22" ht="14.25" x14ac:dyDescent="0.25">
      <c r="B10" s="4">
        <v>6</v>
      </c>
      <c r="C10" s="6">
        <v>0.91300000000000003</v>
      </c>
      <c r="D10" s="6">
        <v>1.5</v>
      </c>
      <c r="E10" s="7">
        <f t="shared" si="0"/>
        <v>1.3694999999999999</v>
      </c>
      <c r="M10" s="14" t="s">
        <v>11</v>
      </c>
      <c r="N10" s="14"/>
      <c r="O10" s="17">
        <v>2</v>
      </c>
      <c r="Q10" s="48"/>
      <c r="R10" s="48"/>
      <c r="S10" s="48"/>
    </row>
    <row r="11" spans="2:22" x14ac:dyDescent="0.25">
      <c r="B11" s="4">
        <v>7</v>
      </c>
      <c r="C11" s="6">
        <v>0.91300000000000003</v>
      </c>
      <c r="D11" s="6">
        <v>0.5</v>
      </c>
      <c r="E11" s="7">
        <f t="shared" si="0"/>
        <v>0.45650000000000002</v>
      </c>
      <c r="M11" s="14" t="s">
        <v>17</v>
      </c>
      <c r="N11" s="14"/>
      <c r="O11" s="17">
        <v>1</v>
      </c>
      <c r="Q11" s="48"/>
      <c r="R11" s="48"/>
      <c r="S11" s="48"/>
    </row>
    <row r="12" spans="2:22" x14ac:dyDescent="0.25">
      <c r="B12" s="4">
        <v>8</v>
      </c>
      <c r="C12" s="6">
        <v>0.91300000000000003</v>
      </c>
      <c r="D12" s="6">
        <v>0.2</v>
      </c>
      <c r="E12" s="7">
        <f t="shared" si="0"/>
        <v>0.18260000000000001</v>
      </c>
      <c r="M12" s="14" t="s">
        <v>19</v>
      </c>
      <c r="N12" s="14"/>
      <c r="O12" s="17">
        <v>1</v>
      </c>
      <c r="Q12" s="48"/>
      <c r="R12" s="48"/>
      <c r="S12" s="48"/>
    </row>
    <row r="13" spans="2:22" ht="14.25" x14ac:dyDescent="0.25">
      <c r="B13" s="4">
        <v>9</v>
      </c>
      <c r="C13" s="6">
        <v>1.1910000000000001</v>
      </c>
      <c r="D13" s="6">
        <v>2</v>
      </c>
      <c r="E13" s="7">
        <f t="shared" si="0"/>
        <v>2.3820000000000001</v>
      </c>
      <c r="M13" s="1"/>
      <c r="N13" s="1"/>
      <c r="Q13" s="48"/>
      <c r="R13" s="48"/>
      <c r="S13" s="48"/>
    </row>
    <row r="14" spans="2:22" ht="14.25" x14ac:dyDescent="0.25">
      <c r="B14" s="4">
        <v>10</v>
      </c>
      <c r="C14" s="6">
        <v>1.1910000000000001</v>
      </c>
      <c r="D14" s="6">
        <v>2</v>
      </c>
      <c r="E14" s="7">
        <f t="shared" si="0"/>
        <v>2.3820000000000001</v>
      </c>
      <c r="M14" s="30" t="s">
        <v>24</v>
      </c>
      <c r="N14" s="31" t="s">
        <v>33</v>
      </c>
      <c r="O14" s="16">
        <v>2</v>
      </c>
      <c r="Q14" s="48"/>
      <c r="R14" s="48"/>
      <c r="S14" s="48"/>
    </row>
    <row r="15" spans="2:22" ht="14.25" x14ac:dyDescent="0.25">
      <c r="B15" s="4">
        <v>11</v>
      </c>
      <c r="C15" s="6">
        <v>0.93</v>
      </c>
      <c r="D15" s="6">
        <v>1.5</v>
      </c>
      <c r="E15" s="7">
        <f t="shared" si="0"/>
        <v>1.395</v>
      </c>
      <c r="M15" s="36"/>
      <c r="N15" s="37"/>
      <c r="O15" s="37"/>
      <c r="Q15" s="48"/>
      <c r="R15" s="48"/>
      <c r="S15" s="48"/>
    </row>
    <row r="16" spans="2:22" x14ac:dyDescent="0.25">
      <c r="B16" s="4">
        <v>12</v>
      </c>
      <c r="C16" s="6">
        <v>0.93</v>
      </c>
      <c r="D16" s="6">
        <v>0.5</v>
      </c>
      <c r="E16" s="7">
        <f t="shared" si="0"/>
        <v>0.46500000000000002</v>
      </c>
      <c r="M16" s="15" t="s">
        <v>12</v>
      </c>
      <c r="N16" s="15" t="s">
        <v>32</v>
      </c>
      <c r="O16" s="18">
        <v>3</v>
      </c>
      <c r="Q16" s="48"/>
      <c r="R16" s="48"/>
      <c r="S16" s="48"/>
    </row>
    <row r="17" spans="2:22" x14ac:dyDescent="0.25">
      <c r="B17" s="4">
        <v>13</v>
      </c>
      <c r="C17" s="6">
        <v>0.93</v>
      </c>
      <c r="D17" s="6">
        <v>0.2</v>
      </c>
      <c r="E17" s="7">
        <f t="shared" si="0"/>
        <v>0.18600000000000003</v>
      </c>
      <c r="M17" s="15" t="s">
        <v>13</v>
      </c>
      <c r="N17" s="15" t="s">
        <v>32</v>
      </c>
      <c r="O17" s="18">
        <v>2</v>
      </c>
      <c r="Q17" s="48"/>
      <c r="R17" s="48"/>
      <c r="S17" s="48"/>
    </row>
    <row r="18" spans="2:22" x14ac:dyDescent="0.25">
      <c r="B18" s="4">
        <v>14</v>
      </c>
      <c r="C18" s="6">
        <v>1.1910000000000001</v>
      </c>
      <c r="D18" s="6">
        <v>2</v>
      </c>
      <c r="E18" s="7">
        <f t="shared" si="0"/>
        <v>2.3820000000000001</v>
      </c>
      <c r="M18" s="15" t="s">
        <v>14</v>
      </c>
      <c r="N18" s="15" t="s">
        <v>32</v>
      </c>
      <c r="O18" s="18">
        <v>2</v>
      </c>
      <c r="Q18" s="48"/>
      <c r="R18" s="48"/>
      <c r="S18" s="48"/>
    </row>
    <row r="19" spans="2:22" ht="14.25" x14ac:dyDescent="0.25">
      <c r="B19" s="4">
        <v>15</v>
      </c>
      <c r="C19" s="6">
        <v>1.1910000000000001</v>
      </c>
      <c r="D19" s="6">
        <v>2</v>
      </c>
      <c r="E19" s="7">
        <f t="shared" si="0"/>
        <v>2.3820000000000001</v>
      </c>
      <c r="Q19" s="48"/>
      <c r="R19" s="48"/>
      <c r="S19" s="48"/>
    </row>
    <row r="20" spans="2:22" ht="14.25" x14ac:dyDescent="0.25">
      <c r="B20" s="4">
        <v>16</v>
      </c>
      <c r="C20" s="6">
        <v>0.93</v>
      </c>
      <c r="D20" s="6">
        <v>1.5</v>
      </c>
      <c r="E20" s="7">
        <f t="shared" si="0"/>
        <v>1.395</v>
      </c>
      <c r="M20" s="13" t="s">
        <v>26</v>
      </c>
      <c r="N20" s="13" t="s">
        <v>27</v>
      </c>
      <c r="O20" s="33">
        <v>3</v>
      </c>
      <c r="Q20" s="48"/>
      <c r="R20" s="48"/>
      <c r="S20" s="48"/>
    </row>
    <row r="21" spans="2:22" x14ac:dyDescent="0.25">
      <c r="B21" s="4">
        <v>17</v>
      </c>
      <c r="C21" s="6">
        <v>0.93</v>
      </c>
      <c r="D21" s="6">
        <v>0.5</v>
      </c>
      <c r="E21" s="7">
        <f t="shared" si="0"/>
        <v>0.46500000000000002</v>
      </c>
      <c r="M21" s="13" t="s">
        <v>29</v>
      </c>
      <c r="N21" s="13" t="s">
        <v>30</v>
      </c>
      <c r="O21" s="33" t="s">
        <v>51</v>
      </c>
      <c r="Q21" s="48"/>
      <c r="R21" s="48"/>
      <c r="S21" s="48"/>
    </row>
    <row r="22" spans="2:22" ht="14.25" x14ac:dyDescent="0.25">
      <c r="B22" s="4">
        <v>18</v>
      </c>
      <c r="C22" s="6">
        <v>0.93</v>
      </c>
      <c r="D22" s="6">
        <v>0.2</v>
      </c>
      <c r="E22" s="7">
        <f t="shared" si="0"/>
        <v>0.18600000000000003</v>
      </c>
      <c r="M22" s="45"/>
      <c r="N22" s="45"/>
      <c r="O22" s="46"/>
      <c r="Q22" s="48"/>
      <c r="S22" s="48"/>
    </row>
    <row r="23" spans="2:22" x14ac:dyDescent="0.25">
      <c r="B23" s="4">
        <v>19</v>
      </c>
      <c r="C23" s="6">
        <v>0.5</v>
      </c>
      <c r="D23" s="6">
        <v>2</v>
      </c>
      <c r="E23" s="7">
        <f t="shared" si="0"/>
        <v>1</v>
      </c>
      <c r="M23" s="34" t="s">
        <v>31</v>
      </c>
      <c r="N23" s="260" t="s">
        <v>35</v>
      </c>
      <c r="O23" s="261"/>
    </row>
    <row r="24" spans="2:22" ht="14.25" x14ac:dyDescent="0.25">
      <c r="B24" s="4">
        <v>20</v>
      </c>
      <c r="C24" s="6">
        <v>0.5</v>
      </c>
      <c r="D24" s="6">
        <v>2</v>
      </c>
      <c r="E24" s="7">
        <f t="shared" ref="E24" si="1">C24*D24</f>
        <v>1</v>
      </c>
      <c r="M24" s="1"/>
      <c r="N24" s="1"/>
    </row>
    <row r="25" spans="2:22" ht="14.25" x14ac:dyDescent="0.25">
      <c r="B25" s="4">
        <v>21</v>
      </c>
      <c r="C25" s="6">
        <v>0.5</v>
      </c>
      <c r="D25" s="6">
        <v>2</v>
      </c>
      <c r="E25" s="7">
        <f t="shared" ref="E25" si="2">C25*D25</f>
        <v>1</v>
      </c>
    </row>
    <row r="27" spans="2:22" ht="14.25" x14ac:dyDescent="0.25">
      <c r="E27" s="8">
        <f>SUM(E5:E25)</f>
        <v>31.410600000000006</v>
      </c>
    </row>
    <row r="28" spans="2:22" thickBot="1" x14ac:dyDescent="0.3">
      <c r="E28" s="1"/>
    </row>
    <row r="29" spans="2:22" ht="30.75" customHeight="1" x14ac:dyDescent="0.25">
      <c r="B29" s="268" t="s">
        <v>34</v>
      </c>
      <c r="C29" s="269"/>
      <c r="D29" s="269"/>
      <c r="E29" s="269"/>
      <c r="F29" s="269"/>
      <c r="G29" s="269"/>
      <c r="H29" s="269"/>
      <c r="I29" s="25"/>
      <c r="J29" s="25"/>
      <c r="K29" s="25"/>
      <c r="L29" s="24"/>
      <c r="M29" s="269" t="s">
        <v>74</v>
      </c>
      <c r="N29" s="269"/>
      <c r="O29" s="269"/>
      <c r="Q29" s="257" t="s">
        <v>73</v>
      </c>
      <c r="R29" s="258"/>
      <c r="S29" s="258"/>
      <c r="T29" s="258"/>
      <c r="U29" s="258"/>
      <c r="V29" s="259"/>
    </row>
    <row r="30" spans="2:22" ht="54.75" customHeight="1" x14ac:dyDescent="0.25">
      <c r="B30" s="264" t="s">
        <v>4</v>
      </c>
      <c r="C30" s="265"/>
      <c r="D30" s="265"/>
      <c r="E30" s="265"/>
      <c r="F30" s="12"/>
      <c r="G30" s="266" t="s">
        <v>3</v>
      </c>
      <c r="H30" s="266"/>
      <c r="I30" s="12"/>
      <c r="J30" s="267" t="s">
        <v>22</v>
      </c>
      <c r="K30" s="267"/>
      <c r="L30" s="9"/>
      <c r="M30" s="265" t="s">
        <v>6</v>
      </c>
      <c r="N30" s="265"/>
      <c r="O30" s="265"/>
      <c r="Q30" s="272"/>
      <c r="R30" s="272"/>
      <c r="S30" s="272"/>
      <c r="T30" s="47"/>
      <c r="U30" s="266" t="s">
        <v>44</v>
      </c>
      <c r="V30" s="266"/>
    </row>
    <row r="31" spans="2:22" ht="38.25" customHeight="1" x14ac:dyDescent="0.25">
      <c r="B31" s="262"/>
      <c r="C31" s="263"/>
      <c r="D31" s="263"/>
      <c r="E31" s="7" t="s">
        <v>2</v>
      </c>
      <c r="F31" s="12"/>
      <c r="G31" s="7" t="s">
        <v>2</v>
      </c>
      <c r="H31" s="12"/>
      <c r="I31" s="12"/>
      <c r="J31" s="3" t="s">
        <v>23</v>
      </c>
      <c r="K31" s="12"/>
      <c r="L31" s="12"/>
      <c r="M31" s="19" t="s">
        <v>15</v>
      </c>
      <c r="N31" s="19"/>
      <c r="O31" s="20" t="s">
        <v>16</v>
      </c>
      <c r="Q31" s="6" t="s">
        <v>43</v>
      </c>
      <c r="R31" s="6" t="s">
        <v>1</v>
      </c>
      <c r="S31" s="59" t="s">
        <v>2</v>
      </c>
      <c r="T31" s="47"/>
      <c r="U31" s="59" t="s">
        <v>2</v>
      </c>
      <c r="V31" s="47"/>
    </row>
    <row r="32" spans="2:22" ht="14.25" x14ac:dyDescent="0.25">
      <c r="B32" s="2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Q32" s="47"/>
      <c r="R32" s="47"/>
      <c r="S32" s="47"/>
      <c r="T32" s="47"/>
      <c r="U32" s="47"/>
      <c r="V32" s="47"/>
    </row>
    <row r="33" spans="2:22" ht="15.75" x14ac:dyDescent="0.25">
      <c r="B33" s="27"/>
      <c r="C33" s="22"/>
      <c r="D33" s="22"/>
      <c r="E33" s="23">
        <f>E27*2</f>
        <v>62.821200000000012</v>
      </c>
      <c r="F33" s="12"/>
      <c r="G33" s="23">
        <f>G5*2</f>
        <v>27.12</v>
      </c>
      <c r="H33" s="12"/>
      <c r="I33" s="12"/>
      <c r="J33" s="39">
        <f>J5*2</f>
        <v>21.193999999999999</v>
      </c>
      <c r="K33" s="12"/>
      <c r="L33" s="12"/>
      <c r="M33" s="14" t="s">
        <v>7</v>
      </c>
      <c r="N33" s="14"/>
      <c r="O33" s="17">
        <f t="shared" ref="O33:O40" si="3">O5*2</f>
        <v>6</v>
      </c>
      <c r="Q33" s="48"/>
      <c r="R33" s="47"/>
      <c r="S33" s="60">
        <f>S5*2</f>
        <v>74.2</v>
      </c>
      <c r="T33" s="47"/>
      <c r="U33" s="60">
        <f>U5*2</f>
        <v>30</v>
      </c>
      <c r="V33" s="47"/>
    </row>
    <row r="34" spans="2:22" ht="14.25" x14ac:dyDescent="0.25">
      <c r="B34" s="27"/>
      <c r="C34" s="22"/>
      <c r="D34" s="22"/>
      <c r="E34" s="22"/>
      <c r="F34" s="12"/>
      <c r="G34" s="12"/>
      <c r="H34" s="12"/>
      <c r="I34" s="12"/>
      <c r="J34" s="12"/>
      <c r="K34" s="12"/>
      <c r="L34" s="12"/>
      <c r="M34" s="14" t="s">
        <v>8</v>
      </c>
      <c r="N34" s="14"/>
      <c r="O34" s="17">
        <f t="shared" si="3"/>
        <v>2</v>
      </c>
      <c r="Q34" s="48"/>
      <c r="R34" s="48"/>
      <c r="S34" s="48"/>
      <c r="T34" s="47"/>
      <c r="U34" s="47"/>
      <c r="V34" s="47"/>
    </row>
    <row r="35" spans="2:22" ht="14.25" x14ac:dyDescent="0.25">
      <c r="B35" s="27"/>
      <c r="C35" s="22"/>
      <c r="D35" s="22"/>
      <c r="E35" s="22"/>
      <c r="F35" s="12"/>
      <c r="G35" s="12"/>
      <c r="H35" s="12"/>
      <c r="I35" s="12"/>
      <c r="J35" s="12"/>
      <c r="K35" s="12"/>
      <c r="L35" s="12"/>
      <c r="M35" s="14" t="s">
        <v>9</v>
      </c>
      <c r="N35" s="14"/>
      <c r="O35" s="17">
        <f t="shared" si="3"/>
        <v>4</v>
      </c>
    </row>
    <row r="36" spans="2:22" ht="15" customHeight="1" x14ac:dyDescent="0.25">
      <c r="B36" s="27"/>
      <c r="C36" s="22"/>
      <c r="D36" s="22"/>
      <c r="E36" s="22"/>
      <c r="F36" s="12"/>
      <c r="G36" s="12"/>
      <c r="H36" s="12"/>
      <c r="I36" s="12"/>
      <c r="J36" s="12"/>
      <c r="K36" s="12"/>
      <c r="L36" s="12"/>
      <c r="M36" s="14" t="s">
        <v>18</v>
      </c>
      <c r="N36" s="14"/>
      <c r="O36" s="17">
        <f t="shared" si="3"/>
        <v>6</v>
      </c>
    </row>
    <row r="37" spans="2:22" x14ac:dyDescent="0.25">
      <c r="B37" s="27"/>
      <c r="C37" s="22"/>
      <c r="D37" s="22"/>
      <c r="E37" s="22"/>
      <c r="F37" s="12"/>
      <c r="G37" s="12"/>
      <c r="H37" s="12"/>
      <c r="I37" s="12"/>
      <c r="J37" s="12"/>
      <c r="K37" s="12"/>
      <c r="L37" s="12"/>
      <c r="M37" s="14" t="s">
        <v>10</v>
      </c>
      <c r="N37" s="14"/>
      <c r="O37" s="17">
        <f t="shared" si="3"/>
        <v>6</v>
      </c>
    </row>
    <row r="38" spans="2:22" ht="14.25" x14ac:dyDescent="0.25">
      <c r="B38" s="27"/>
      <c r="C38" s="22"/>
      <c r="D38" s="22"/>
      <c r="E38" s="22"/>
      <c r="F38" s="12"/>
      <c r="G38" s="12"/>
      <c r="H38" s="12"/>
      <c r="I38" s="12"/>
      <c r="J38" s="12"/>
      <c r="K38" s="12"/>
      <c r="L38" s="12"/>
      <c r="M38" s="14" t="s">
        <v>11</v>
      </c>
      <c r="N38" s="14"/>
      <c r="O38" s="17">
        <f t="shared" si="3"/>
        <v>4</v>
      </c>
    </row>
    <row r="39" spans="2:22" x14ac:dyDescent="0.25">
      <c r="B39" s="27"/>
      <c r="C39" s="22"/>
      <c r="D39" s="22"/>
      <c r="E39" s="22"/>
      <c r="F39" s="12"/>
      <c r="G39" s="12"/>
      <c r="H39" s="12"/>
      <c r="I39" s="12"/>
      <c r="J39" s="12"/>
      <c r="K39" s="12"/>
      <c r="L39" s="12"/>
      <c r="M39" s="14" t="s">
        <v>17</v>
      </c>
      <c r="N39" s="14"/>
      <c r="O39" s="17">
        <f t="shared" si="3"/>
        <v>2</v>
      </c>
    </row>
    <row r="40" spans="2:22" x14ac:dyDescent="0.25">
      <c r="B40" s="27"/>
      <c r="C40" s="22"/>
      <c r="D40" s="22"/>
      <c r="E40" s="22"/>
      <c r="F40" s="12"/>
      <c r="G40" s="12"/>
      <c r="H40" s="12"/>
      <c r="I40" s="12"/>
      <c r="J40" s="12"/>
      <c r="K40" s="12"/>
      <c r="L40" s="12"/>
      <c r="M40" s="14" t="s">
        <v>19</v>
      </c>
      <c r="N40" s="14"/>
      <c r="O40" s="17">
        <f t="shared" si="3"/>
        <v>2</v>
      </c>
    </row>
    <row r="41" spans="2:22" ht="14.25" x14ac:dyDescent="0.25">
      <c r="B41" s="27"/>
      <c r="C41" s="22"/>
      <c r="D41" s="22"/>
      <c r="E41" s="2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2:22" ht="14.25" x14ac:dyDescent="0.25">
      <c r="B42" s="27"/>
      <c r="C42" s="22"/>
      <c r="D42" s="22"/>
      <c r="E42" s="22"/>
      <c r="F42" s="12"/>
      <c r="G42" s="12"/>
      <c r="H42" s="12"/>
      <c r="I42" s="12"/>
      <c r="J42" s="12"/>
      <c r="K42" s="12"/>
      <c r="L42" s="12"/>
      <c r="M42" s="30" t="s">
        <v>24</v>
      </c>
      <c r="N42" s="31" t="s">
        <v>33</v>
      </c>
      <c r="O42" s="16">
        <f>O14*2</f>
        <v>4</v>
      </c>
    </row>
    <row r="43" spans="2:22" ht="14.25" x14ac:dyDescent="0.25">
      <c r="B43" s="27"/>
      <c r="C43" s="22"/>
      <c r="D43" s="22"/>
      <c r="E43" s="22"/>
      <c r="F43" s="12"/>
      <c r="G43" s="12"/>
      <c r="H43" s="12"/>
      <c r="I43" s="12"/>
      <c r="J43" s="12"/>
      <c r="K43" s="12"/>
      <c r="L43" s="12"/>
      <c r="M43" s="36"/>
      <c r="N43" s="37"/>
      <c r="O43" s="37"/>
    </row>
    <row r="44" spans="2:22" x14ac:dyDescent="0.25">
      <c r="B44" s="27"/>
      <c r="C44" s="22"/>
      <c r="D44" s="22"/>
      <c r="E44" s="22"/>
      <c r="F44" s="12"/>
      <c r="G44" s="12"/>
      <c r="H44" s="12"/>
      <c r="I44" s="12"/>
      <c r="J44" s="12"/>
      <c r="K44" s="12"/>
      <c r="L44" s="12"/>
      <c r="M44" s="15" t="s">
        <v>12</v>
      </c>
      <c r="N44" s="15" t="s">
        <v>32</v>
      </c>
      <c r="O44" s="18">
        <f>O16*2</f>
        <v>6</v>
      </c>
    </row>
    <row r="45" spans="2:22" x14ac:dyDescent="0.25">
      <c r="B45" s="27"/>
      <c r="C45" s="22"/>
      <c r="D45" s="22"/>
      <c r="E45" s="22"/>
      <c r="F45" s="12"/>
      <c r="G45" s="12"/>
      <c r="H45" s="12"/>
      <c r="I45" s="12"/>
      <c r="J45" s="12"/>
      <c r="K45" s="12"/>
      <c r="L45" s="12"/>
      <c r="M45" s="15" t="s">
        <v>13</v>
      </c>
      <c r="N45" s="15" t="s">
        <v>32</v>
      </c>
      <c r="O45" s="18">
        <f>O17*2</f>
        <v>4</v>
      </c>
    </row>
    <row r="46" spans="2:22" x14ac:dyDescent="0.25">
      <c r="B46" s="27"/>
      <c r="C46" s="22"/>
      <c r="D46" s="22"/>
      <c r="E46" s="22"/>
      <c r="F46" s="12"/>
      <c r="G46" s="12"/>
      <c r="H46" s="12"/>
      <c r="I46" s="12"/>
      <c r="J46" s="12"/>
      <c r="K46" s="12"/>
      <c r="L46" s="40"/>
      <c r="M46" s="15" t="s">
        <v>14</v>
      </c>
      <c r="N46" s="15" t="s">
        <v>32</v>
      </c>
      <c r="O46" s="18">
        <f>O18*2</f>
        <v>4</v>
      </c>
    </row>
    <row r="47" spans="2:22" ht="14.25" x14ac:dyDescent="0.25">
      <c r="B47" s="27"/>
      <c r="C47" s="22"/>
      <c r="D47" s="22"/>
      <c r="E47" s="22"/>
      <c r="F47" s="12"/>
      <c r="G47" s="12"/>
      <c r="H47" s="12"/>
      <c r="I47" s="12"/>
      <c r="J47" s="12"/>
      <c r="K47" s="12"/>
      <c r="L47" s="12"/>
      <c r="M47" s="11"/>
      <c r="N47" s="11"/>
      <c r="O47" s="12"/>
    </row>
    <row r="48" spans="2:22" ht="14.25" x14ac:dyDescent="0.25">
      <c r="B48" s="27"/>
      <c r="C48" s="22"/>
      <c r="D48" s="22"/>
      <c r="E48" s="22"/>
      <c r="F48" s="12"/>
      <c r="G48" s="12"/>
      <c r="H48" s="12"/>
      <c r="I48" s="12"/>
      <c r="J48" s="12"/>
      <c r="K48" s="12"/>
      <c r="L48" s="12"/>
      <c r="M48" s="13" t="s">
        <v>26</v>
      </c>
      <c r="N48" s="13" t="s">
        <v>27</v>
      </c>
      <c r="O48" s="33">
        <f>O20*2</f>
        <v>6</v>
      </c>
    </row>
    <row r="49" spans="2:15" x14ac:dyDescent="0.25">
      <c r="B49" s="27"/>
      <c r="C49" s="22"/>
      <c r="D49" s="22"/>
      <c r="E49" s="22"/>
      <c r="F49" s="12"/>
      <c r="G49" s="12"/>
      <c r="H49" s="12"/>
      <c r="I49" s="12"/>
      <c r="J49" s="12"/>
      <c r="K49" s="12"/>
      <c r="L49" s="12"/>
      <c r="M49" s="13" t="s">
        <v>29</v>
      </c>
      <c r="N49" s="13" t="s">
        <v>30</v>
      </c>
      <c r="O49" s="33" t="s">
        <v>51</v>
      </c>
    </row>
    <row r="50" spans="2:15" ht="14.25" x14ac:dyDescent="0.25">
      <c r="B50" s="27"/>
      <c r="C50" s="22"/>
      <c r="D50" s="22"/>
      <c r="E50" s="22"/>
      <c r="F50" s="12"/>
      <c r="G50" s="12"/>
      <c r="H50" s="12"/>
      <c r="I50" s="12"/>
      <c r="J50" s="12"/>
      <c r="K50" s="12"/>
      <c r="L50" s="12"/>
      <c r="M50" s="45"/>
      <c r="N50" s="45"/>
      <c r="O50" s="46"/>
    </row>
    <row r="51" spans="2:15" x14ac:dyDescent="0.25">
      <c r="B51" s="27"/>
      <c r="C51" s="22"/>
      <c r="D51" s="22"/>
      <c r="E51" s="22"/>
      <c r="F51" s="12"/>
      <c r="G51" s="12"/>
      <c r="H51" s="12"/>
      <c r="I51" s="12"/>
      <c r="J51" s="12"/>
      <c r="K51" s="12"/>
      <c r="L51" s="12"/>
      <c r="M51" s="34" t="s">
        <v>31</v>
      </c>
      <c r="N51" s="260" t="s">
        <v>35</v>
      </c>
      <c r="O51" s="261"/>
    </row>
    <row r="52" spans="2:15" x14ac:dyDescent="0.25">
      <c r="B52" s="26"/>
      <c r="C52" s="41"/>
      <c r="D52" s="41"/>
      <c r="E52" s="41"/>
      <c r="F52" s="12"/>
      <c r="G52" s="12"/>
      <c r="H52" s="12"/>
      <c r="I52" s="12"/>
      <c r="J52" s="12"/>
      <c r="K52" s="12"/>
      <c r="L52" s="12"/>
      <c r="M52" s="1"/>
      <c r="N52" s="1"/>
    </row>
    <row r="53" spans="2:15" ht="15.75" thickBot="1" x14ac:dyDescent="0.3">
      <c r="B53" s="42"/>
      <c r="C53" s="43"/>
      <c r="D53" s="43"/>
      <c r="E53" s="43"/>
      <c r="F53" s="28"/>
      <c r="G53" s="28"/>
      <c r="H53" s="28"/>
      <c r="I53" s="28"/>
      <c r="J53" s="28"/>
      <c r="K53" s="28"/>
      <c r="L53" s="28"/>
      <c r="M53" s="44"/>
      <c r="N53" s="44"/>
      <c r="O53" s="28"/>
    </row>
  </sheetData>
  <sheetProtection algorithmName="SHA-512" hashValue="9Mrb+Ky+24wf0DW4NinZek9m6ur2yEkUNAJoU6ojEtFPPUqQux5JWYxI5oUVTd9EIkZ5wjbFMuHILMsC3rSy5g==" saltValue="M4uXPCct6pJOEKIMBwV9xg==" spinCount="100000" sheet="1" objects="1" scenarios="1"/>
  <mergeCells count="21">
    <mergeCell ref="Q29:V29"/>
    <mergeCell ref="Q30:S30"/>
    <mergeCell ref="U30:V30"/>
    <mergeCell ref="Q2:S2"/>
    <mergeCell ref="U2:V2"/>
    <mergeCell ref="Q1:V1"/>
    <mergeCell ref="N51:O51"/>
    <mergeCell ref="N23:O23"/>
    <mergeCell ref="B31:D31"/>
    <mergeCell ref="B30:E30"/>
    <mergeCell ref="G30:H30"/>
    <mergeCell ref="J30:K30"/>
    <mergeCell ref="M30:O30"/>
    <mergeCell ref="B29:H29"/>
    <mergeCell ref="M29:O29"/>
    <mergeCell ref="M1:O1"/>
    <mergeCell ref="B2:E2"/>
    <mergeCell ref="G2:H2"/>
    <mergeCell ref="J2:K2"/>
    <mergeCell ref="M2:O2"/>
    <mergeCell ref="B1:H1"/>
  </mergeCells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C42"/>
  <sheetViews>
    <sheetView topLeftCell="B1" zoomScale="90" zoomScaleNormal="90" workbookViewId="0">
      <selection activeCell="O11" sqref="O11"/>
    </sheetView>
  </sheetViews>
  <sheetFormatPr defaultColWidth="9.140625" defaultRowHeight="15" x14ac:dyDescent="0.25"/>
  <cols>
    <col min="1" max="2" width="9.140625" style="1"/>
    <col min="3" max="3" width="9.140625" style="5"/>
    <col min="4" max="4" width="9.140625" style="5" customWidth="1"/>
    <col min="5" max="5" width="17.28515625" style="5" customWidth="1"/>
    <col min="6" max="12" width="9.140625" style="1"/>
    <col min="13" max="13" width="33.85546875" style="10" customWidth="1"/>
    <col min="14" max="14" width="14" style="10" customWidth="1"/>
    <col min="15" max="16" width="9.140625" style="1"/>
    <col min="17" max="18" width="9.28515625" style="50" bestFit="1" customWidth="1"/>
    <col min="19" max="19" width="11.5703125" style="50" bestFit="1" customWidth="1"/>
    <col min="20" max="20" width="9.140625" style="50"/>
    <col min="21" max="21" width="10.42578125" style="50" bestFit="1" customWidth="1"/>
    <col min="22" max="22" width="9.140625" style="50"/>
    <col min="23" max="23" width="5.42578125" style="1" customWidth="1"/>
    <col min="24" max="27" width="9.140625" style="1"/>
    <col min="28" max="29" width="9.140625" style="50"/>
    <col min="30" max="16384" width="9.140625" style="1"/>
  </cols>
  <sheetData>
    <row r="1" spans="2:29" ht="30.75" customHeight="1" x14ac:dyDescent="0.25">
      <c r="B1" s="271" t="s">
        <v>5</v>
      </c>
      <c r="C1" s="271"/>
      <c r="D1" s="271"/>
      <c r="E1" s="271"/>
      <c r="F1" s="271"/>
      <c r="G1" s="271"/>
      <c r="H1" s="271"/>
      <c r="L1" s="2"/>
      <c r="M1" s="270" t="s">
        <v>20</v>
      </c>
      <c r="N1" s="270"/>
      <c r="O1" s="270"/>
      <c r="Q1" s="280" t="s">
        <v>45</v>
      </c>
      <c r="R1" s="281"/>
      <c r="S1" s="281"/>
      <c r="T1" s="281"/>
      <c r="U1" s="281"/>
      <c r="V1" s="282"/>
      <c r="X1" s="257" t="s">
        <v>47</v>
      </c>
      <c r="Y1" s="258"/>
      <c r="Z1" s="258"/>
      <c r="AA1" s="258"/>
      <c r="AB1" s="258"/>
      <c r="AC1" s="259"/>
    </row>
    <row r="2" spans="2:29" ht="54.75" customHeight="1" x14ac:dyDescent="0.25">
      <c r="B2" s="265" t="s">
        <v>4</v>
      </c>
      <c r="C2" s="265"/>
      <c r="D2" s="265"/>
      <c r="E2" s="265"/>
      <c r="G2" s="267" t="s">
        <v>3</v>
      </c>
      <c r="H2" s="267"/>
      <c r="I2" s="29"/>
      <c r="J2" s="267" t="s">
        <v>22</v>
      </c>
      <c r="K2" s="267"/>
      <c r="L2" s="9"/>
      <c r="M2" s="265" t="s">
        <v>6</v>
      </c>
      <c r="N2" s="265"/>
      <c r="O2" s="265"/>
      <c r="Q2" s="283" t="s">
        <v>42</v>
      </c>
      <c r="R2" s="283"/>
      <c r="S2" s="283"/>
      <c r="U2" s="279" t="s">
        <v>44</v>
      </c>
      <c r="V2" s="279"/>
      <c r="X2" s="265" t="s">
        <v>42</v>
      </c>
      <c r="Y2" s="265"/>
      <c r="Z2" s="265"/>
      <c r="AA2" s="47"/>
      <c r="AB2" s="279" t="s">
        <v>44</v>
      </c>
      <c r="AC2" s="279"/>
    </row>
    <row r="3" spans="2:29" ht="38.25" customHeight="1" x14ac:dyDescent="0.25">
      <c r="B3" s="21" t="s">
        <v>21</v>
      </c>
      <c r="C3" s="6" t="s">
        <v>0</v>
      </c>
      <c r="D3" s="6" t="s">
        <v>1</v>
      </c>
      <c r="E3" s="7" t="s">
        <v>2</v>
      </c>
      <c r="G3" s="7" t="s">
        <v>2</v>
      </c>
      <c r="J3" s="32" t="s">
        <v>23</v>
      </c>
      <c r="M3" s="19" t="s">
        <v>15</v>
      </c>
      <c r="N3" s="20" t="s">
        <v>25</v>
      </c>
      <c r="O3" s="20" t="s">
        <v>16</v>
      </c>
      <c r="Q3" s="52" t="s">
        <v>43</v>
      </c>
      <c r="R3" s="52" t="s">
        <v>1</v>
      </c>
      <c r="S3" s="61" t="s">
        <v>2</v>
      </c>
      <c r="U3" s="61" t="s">
        <v>2</v>
      </c>
      <c r="X3" s="6" t="s">
        <v>43</v>
      </c>
      <c r="Y3" s="6" t="s">
        <v>1</v>
      </c>
      <c r="Z3" s="59" t="s">
        <v>2</v>
      </c>
      <c r="AA3" s="47"/>
      <c r="AB3" s="61" t="s">
        <v>2</v>
      </c>
    </row>
    <row r="4" spans="2:29" ht="14.25" x14ac:dyDescent="0.25">
      <c r="C4" s="1"/>
      <c r="D4" s="1"/>
      <c r="E4" s="1"/>
      <c r="M4" s="1"/>
      <c r="N4" s="1"/>
      <c r="X4" s="47"/>
      <c r="Y4" s="47"/>
      <c r="Z4" s="47"/>
      <c r="AA4" s="47"/>
    </row>
    <row r="5" spans="2:29" x14ac:dyDescent="0.25">
      <c r="B5" s="4">
        <v>1</v>
      </c>
      <c r="C5" s="6">
        <v>4.9800000000000004</v>
      </c>
      <c r="D5" s="6">
        <v>2</v>
      </c>
      <c r="E5" s="7">
        <f>C5*D5</f>
        <v>9.9600000000000009</v>
      </c>
      <c r="G5" s="8">
        <v>23.4</v>
      </c>
      <c r="J5" s="8">
        <v>11.837</v>
      </c>
      <c r="M5" s="14" t="s">
        <v>7</v>
      </c>
      <c r="N5" s="14"/>
      <c r="O5" s="17">
        <v>2</v>
      </c>
      <c r="Q5" s="116">
        <v>4.07</v>
      </c>
      <c r="R5" s="116">
        <v>3.91</v>
      </c>
      <c r="S5" s="117">
        <f>SUM(Q5*R5)</f>
        <v>15.913700000000002</v>
      </c>
      <c r="U5" s="54"/>
      <c r="AA5" s="47"/>
    </row>
    <row r="6" spans="2:29" ht="14.25" x14ac:dyDescent="0.25">
      <c r="B6" s="4">
        <v>2</v>
      </c>
      <c r="C6" s="6">
        <v>1.5</v>
      </c>
      <c r="D6" s="6">
        <v>2</v>
      </c>
      <c r="E6" s="7">
        <f t="shared" ref="E6:E21" si="0">C6*D6</f>
        <v>3</v>
      </c>
      <c r="M6" s="14" t="s">
        <v>8</v>
      </c>
      <c r="N6" s="14"/>
      <c r="O6" s="17">
        <v>0</v>
      </c>
      <c r="Q6" s="116">
        <v>2.14</v>
      </c>
      <c r="R6" s="116">
        <v>2.2400000000000002</v>
      </c>
      <c r="S6" s="117">
        <f>SUM(Q6*R6)</f>
        <v>4.7936000000000005</v>
      </c>
      <c r="Z6" s="1">
        <v>35</v>
      </c>
      <c r="AA6" s="47"/>
      <c r="AB6" s="50">
        <v>10</v>
      </c>
    </row>
    <row r="7" spans="2:29" ht="14.25" x14ac:dyDescent="0.25">
      <c r="B7" s="4">
        <v>3</v>
      </c>
      <c r="C7" s="6">
        <v>1.5</v>
      </c>
      <c r="D7" s="6">
        <v>2</v>
      </c>
      <c r="E7" s="7">
        <f t="shared" si="0"/>
        <v>3</v>
      </c>
      <c r="M7" s="14" t="s">
        <v>9</v>
      </c>
      <c r="N7" s="14"/>
      <c r="O7" s="17">
        <v>2</v>
      </c>
      <c r="Q7" s="116">
        <v>2.29</v>
      </c>
      <c r="R7" s="116">
        <v>2.97</v>
      </c>
      <c r="S7" s="117">
        <f>SUM(Q7*R7)</f>
        <v>6.8013000000000003</v>
      </c>
      <c r="U7" s="116">
        <v>23.4</v>
      </c>
      <c r="X7" s="50"/>
      <c r="Y7" s="50"/>
      <c r="Z7" s="1">
        <v>33.42</v>
      </c>
      <c r="AA7" s="47"/>
      <c r="AB7" s="50">
        <v>8.6999999999999993</v>
      </c>
    </row>
    <row r="8" spans="2:29" ht="15" customHeight="1" x14ac:dyDescent="0.25">
      <c r="B8" s="4">
        <v>4</v>
      </c>
      <c r="C8" s="6">
        <v>0.93</v>
      </c>
      <c r="D8" s="6">
        <v>1.5</v>
      </c>
      <c r="E8" s="7">
        <f t="shared" si="0"/>
        <v>1.395</v>
      </c>
      <c r="M8" s="14" t="s">
        <v>18</v>
      </c>
      <c r="N8" s="14"/>
      <c r="O8" s="17">
        <v>2</v>
      </c>
      <c r="Q8" s="116">
        <v>3.36</v>
      </c>
      <c r="R8" s="116">
        <v>0.88</v>
      </c>
      <c r="S8" s="117">
        <f>SUM(Q8*R8)</f>
        <v>2.9567999999999999</v>
      </c>
      <c r="U8" s="116">
        <v>3.8586999999999998</v>
      </c>
      <c r="X8" s="50"/>
      <c r="Y8" s="50"/>
      <c r="Z8" s="53">
        <v>14</v>
      </c>
      <c r="AA8" s="47"/>
      <c r="AB8" s="50">
        <v>5.5</v>
      </c>
    </row>
    <row r="9" spans="2:29" x14ac:dyDescent="0.25">
      <c r="B9" s="4">
        <v>5</v>
      </c>
      <c r="C9" s="6">
        <v>0.93</v>
      </c>
      <c r="D9" s="6">
        <v>0.5</v>
      </c>
      <c r="E9" s="7">
        <f t="shared" si="0"/>
        <v>0.46500000000000002</v>
      </c>
      <c r="M9" s="14" t="s">
        <v>10</v>
      </c>
      <c r="N9" s="14"/>
      <c r="O9" s="17">
        <v>2</v>
      </c>
      <c r="S9" s="62">
        <v>50.74</v>
      </c>
      <c r="U9" s="62">
        <v>26</v>
      </c>
      <c r="X9" s="50"/>
      <c r="Y9" s="50"/>
      <c r="Z9" s="62">
        <f>SUM(Z6:Z8)</f>
        <v>82.42</v>
      </c>
      <c r="AA9" s="47"/>
      <c r="AB9" s="62">
        <f>SUM(AB6:AB8)</f>
        <v>24.2</v>
      </c>
    </row>
    <row r="10" spans="2:29" ht="14.25" x14ac:dyDescent="0.25">
      <c r="B10" s="4">
        <v>6</v>
      </c>
      <c r="C10" s="6">
        <v>0.93</v>
      </c>
      <c r="D10" s="6">
        <v>0.2</v>
      </c>
      <c r="E10" s="7">
        <f t="shared" si="0"/>
        <v>0.18600000000000003</v>
      </c>
      <c r="M10" s="14" t="s">
        <v>11</v>
      </c>
      <c r="N10" s="14"/>
      <c r="O10" s="17">
        <v>2</v>
      </c>
      <c r="X10" s="51"/>
      <c r="Y10" s="47"/>
      <c r="Z10" s="47"/>
      <c r="AA10" s="47"/>
    </row>
    <row r="11" spans="2:29" x14ac:dyDescent="0.25">
      <c r="B11" s="4">
        <v>7</v>
      </c>
      <c r="C11" s="6">
        <v>1.5</v>
      </c>
      <c r="D11" s="6">
        <v>2</v>
      </c>
      <c r="E11" s="7">
        <f t="shared" si="0"/>
        <v>3</v>
      </c>
      <c r="M11" s="14" t="s">
        <v>36</v>
      </c>
      <c r="N11" s="14"/>
      <c r="O11" s="17">
        <v>1</v>
      </c>
      <c r="Q11" s="116">
        <v>0.98499999999999999</v>
      </c>
      <c r="R11" s="116">
        <v>0.14299999999999999</v>
      </c>
      <c r="S11" s="116">
        <v>1.1000000000000001</v>
      </c>
      <c r="T11" s="116"/>
      <c r="U11" s="116">
        <v>0.94</v>
      </c>
      <c r="V11" s="116" t="s">
        <v>46</v>
      </c>
      <c r="X11" s="51"/>
      <c r="Y11" s="47"/>
      <c r="Z11" s="47"/>
      <c r="AA11" s="47"/>
    </row>
    <row r="12" spans="2:29" ht="14.25" x14ac:dyDescent="0.25">
      <c r="B12" s="4">
        <v>8</v>
      </c>
      <c r="C12" s="6">
        <v>1.5</v>
      </c>
      <c r="D12" s="6">
        <v>2</v>
      </c>
      <c r="E12" s="7">
        <f t="shared" si="0"/>
        <v>3</v>
      </c>
      <c r="M12" s="14" t="s">
        <v>71</v>
      </c>
      <c r="N12" s="14"/>
      <c r="O12" s="17">
        <v>1</v>
      </c>
      <c r="Q12" s="116">
        <v>2.08</v>
      </c>
      <c r="R12" s="116">
        <v>0.115</v>
      </c>
      <c r="S12" s="116">
        <v>1.194</v>
      </c>
      <c r="T12" s="116"/>
      <c r="U12" s="116">
        <v>4.1050000000000004</v>
      </c>
      <c r="V12" s="116"/>
      <c r="X12" s="51"/>
      <c r="Y12" s="47"/>
      <c r="Z12" s="47"/>
      <c r="AA12" s="47"/>
    </row>
    <row r="13" spans="2:29" ht="14.25" x14ac:dyDescent="0.25">
      <c r="B13" s="4">
        <v>9</v>
      </c>
      <c r="C13" s="6">
        <v>0.93</v>
      </c>
      <c r="D13" s="6">
        <v>1.5</v>
      </c>
      <c r="E13" s="7">
        <f t="shared" si="0"/>
        <v>1.395</v>
      </c>
      <c r="M13" s="14" t="s">
        <v>72</v>
      </c>
      <c r="N13" s="14"/>
      <c r="O13" s="17">
        <v>1</v>
      </c>
      <c r="Q13" s="116">
        <v>0.4</v>
      </c>
      <c r="R13" s="116">
        <v>0.35</v>
      </c>
      <c r="S13" s="116">
        <f>SUM(S11:S12)</f>
        <v>2.294</v>
      </c>
      <c r="T13" s="116"/>
      <c r="U13" s="116">
        <f>SUM(U11*U12)</f>
        <v>3.8587000000000002</v>
      </c>
      <c r="V13" s="116"/>
      <c r="X13" s="51"/>
      <c r="Y13" s="47"/>
      <c r="Z13" s="47"/>
      <c r="AA13" s="47"/>
    </row>
    <row r="14" spans="2:29" ht="14.25" x14ac:dyDescent="0.25">
      <c r="B14" s="4">
        <v>10</v>
      </c>
      <c r="C14" s="6">
        <v>0.93</v>
      </c>
      <c r="D14" s="6">
        <v>0.5</v>
      </c>
      <c r="E14" s="7">
        <f t="shared" si="0"/>
        <v>0.46500000000000002</v>
      </c>
      <c r="Q14" s="116">
        <v>0.60150000000000003</v>
      </c>
      <c r="R14" s="116">
        <v>0.115</v>
      </c>
      <c r="S14" s="116"/>
      <c r="T14" s="116"/>
      <c r="U14" s="116"/>
      <c r="V14" s="116"/>
      <c r="X14" s="51"/>
      <c r="Y14" s="47"/>
      <c r="Z14" s="47"/>
      <c r="AA14" s="47"/>
    </row>
    <row r="15" spans="2:29" ht="14.25" x14ac:dyDescent="0.25">
      <c r="B15" s="4">
        <v>11</v>
      </c>
      <c r="C15" s="6">
        <v>0.93</v>
      </c>
      <c r="D15" s="6">
        <v>0.2</v>
      </c>
      <c r="E15" s="7">
        <f t="shared" si="0"/>
        <v>0.18600000000000003</v>
      </c>
      <c r="Q15" s="116">
        <f>SUM(Q11:Q14)</f>
        <v>4.0664999999999996</v>
      </c>
      <c r="R15" s="116">
        <v>0.115</v>
      </c>
      <c r="S15" s="116"/>
      <c r="T15" s="116"/>
      <c r="U15" s="116"/>
      <c r="V15" s="116"/>
      <c r="X15" s="47"/>
      <c r="Y15" s="47"/>
      <c r="Z15" s="47"/>
      <c r="AA15" s="47"/>
    </row>
    <row r="16" spans="2:29" ht="14.25" x14ac:dyDescent="0.25">
      <c r="B16" s="4">
        <v>12</v>
      </c>
      <c r="C16" s="6">
        <v>0.81089999999999995</v>
      </c>
      <c r="D16" s="6">
        <v>2</v>
      </c>
      <c r="E16" s="7">
        <f t="shared" si="0"/>
        <v>1.6217999999999999</v>
      </c>
      <c r="Q16" s="116"/>
      <c r="R16" s="116">
        <v>1.046</v>
      </c>
      <c r="S16" s="116"/>
      <c r="T16" s="116"/>
      <c r="U16" s="116"/>
      <c r="V16" s="116"/>
    </row>
    <row r="17" spans="2:22" ht="14.25" x14ac:dyDescent="0.25">
      <c r="B17" s="4">
        <v>13</v>
      </c>
      <c r="C17" s="6">
        <v>2.0099999999999998</v>
      </c>
      <c r="D17" s="6">
        <v>2</v>
      </c>
      <c r="E17" s="7">
        <f t="shared" si="0"/>
        <v>4.0199999999999996</v>
      </c>
      <c r="M17" s="30" t="s">
        <v>24</v>
      </c>
      <c r="N17" s="31" t="s">
        <v>38</v>
      </c>
      <c r="O17" s="16">
        <v>3</v>
      </c>
      <c r="Q17" s="116"/>
      <c r="R17" s="116">
        <v>0.13</v>
      </c>
      <c r="S17" s="116"/>
      <c r="T17" s="116"/>
      <c r="U17" s="116"/>
      <c r="V17" s="116"/>
    </row>
    <row r="18" spans="2:22" ht="14.25" x14ac:dyDescent="0.25">
      <c r="B18" s="4">
        <v>14</v>
      </c>
      <c r="C18" s="6">
        <v>1.5</v>
      </c>
      <c r="D18" s="6">
        <v>2</v>
      </c>
      <c r="E18" s="7">
        <f t="shared" si="0"/>
        <v>3</v>
      </c>
      <c r="M18" s="1"/>
      <c r="N18" s="1"/>
      <c r="Q18" s="116"/>
      <c r="R18" s="116">
        <v>0.13</v>
      </c>
      <c r="S18" s="116"/>
      <c r="T18" s="116"/>
      <c r="U18" s="116"/>
      <c r="V18" s="116"/>
    </row>
    <row r="19" spans="2:22" x14ac:dyDescent="0.25">
      <c r="B19" s="4">
        <v>15</v>
      </c>
      <c r="C19" s="6"/>
      <c r="D19" s="6"/>
      <c r="E19" s="7">
        <f t="shared" si="0"/>
        <v>0</v>
      </c>
      <c r="M19" s="15" t="s">
        <v>12</v>
      </c>
      <c r="N19" s="15" t="s">
        <v>32</v>
      </c>
      <c r="O19" s="18">
        <v>3</v>
      </c>
      <c r="Q19" s="116"/>
      <c r="R19" s="116">
        <f>SUM(R11:R18)</f>
        <v>2.1439999999999997</v>
      </c>
      <c r="S19" s="116"/>
      <c r="T19" s="116"/>
      <c r="U19" s="116"/>
      <c r="V19" s="116"/>
    </row>
    <row r="20" spans="2:22" x14ac:dyDescent="0.25">
      <c r="B20" s="4">
        <v>16</v>
      </c>
      <c r="C20" s="6"/>
      <c r="D20" s="6"/>
      <c r="E20" s="7">
        <f t="shared" si="0"/>
        <v>0</v>
      </c>
      <c r="M20" s="15" t="s">
        <v>13</v>
      </c>
      <c r="N20" s="15" t="s">
        <v>32</v>
      </c>
      <c r="O20" s="18">
        <v>2</v>
      </c>
      <c r="Q20" s="116"/>
      <c r="R20" s="116"/>
      <c r="S20" s="116"/>
      <c r="T20" s="116"/>
      <c r="U20" s="116"/>
      <c r="V20" s="116"/>
    </row>
    <row r="21" spans="2:22" x14ac:dyDescent="0.25">
      <c r="B21" s="4">
        <v>17</v>
      </c>
      <c r="C21" s="6"/>
      <c r="D21" s="6"/>
      <c r="E21" s="7">
        <f t="shared" si="0"/>
        <v>0</v>
      </c>
      <c r="M21" s="15" t="s">
        <v>14</v>
      </c>
      <c r="N21" s="15" t="s">
        <v>32</v>
      </c>
      <c r="O21" s="18">
        <v>3</v>
      </c>
      <c r="Q21" s="116"/>
      <c r="R21" s="116"/>
      <c r="S21" s="116"/>
      <c r="T21" s="116"/>
      <c r="U21" s="116"/>
      <c r="V21" s="116"/>
    </row>
    <row r="22" spans="2:22" ht="14.25" x14ac:dyDescent="0.25">
      <c r="Q22" s="116"/>
      <c r="R22" s="116"/>
      <c r="S22" s="116"/>
      <c r="T22" s="116"/>
      <c r="U22" s="116"/>
      <c r="V22" s="116"/>
    </row>
    <row r="23" spans="2:22" ht="14.25" x14ac:dyDescent="0.25">
      <c r="E23" s="8">
        <f>SUM(E5:E21)</f>
        <v>34.693799999999996</v>
      </c>
      <c r="M23" s="13" t="s">
        <v>26</v>
      </c>
      <c r="N23" s="13" t="s">
        <v>27</v>
      </c>
      <c r="O23" s="33">
        <v>2</v>
      </c>
      <c r="Q23" s="116"/>
      <c r="R23" s="116"/>
      <c r="S23" s="116"/>
      <c r="T23" s="116"/>
      <c r="U23" s="116"/>
      <c r="V23" s="116"/>
    </row>
    <row r="24" spans="2:22" ht="14.25" x14ac:dyDescent="0.25">
      <c r="M24" s="13" t="s">
        <v>28</v>
      </c>
      <c r="N24" s="13" t="s">
        <v>37</v>
      </c>
      <c r="O24" s="33">
        <v>1</v>
      </c>
      <c r="R24" s="55"/>
      <c r="S24" s="55"/>
      <c r="T24" s="55"/>
    </row>
    <row r="25" spans="2:22" ht="14.25" x14ac:dyDescent="0.25">
      <c r="M25" s="13" t="s">
        <v>29</v>
      </c>
      <c r="N25" s="13" t="s">
        <v>30</v>
      </c>
      <c r="O25" s="33">
        <v>1</v>
      </c>
      <c r="R25" s="55"/>
      <c r="S25" s="55"/>
      <c r="T25" s="55"/>
    </row>
    <row r="26" spans="2:22" ht="14.25" x14ac:dyDescent="0.25">
      <c r="Q26" s="56"/>
      <c r="R26" s="56"/>
      <c r="S26" s="56"/>
      <c r="T26" s="56"/>
      <c r="U26" s="56"/>
      <c r="V26" s="56"/>
    </row>
    <row r="27" spans="2:22" x14ac:dyDescent="0.25">
      <c r="M27" s="34" t="s">
        <v>31</v>
      </c>
      <c r="N27" s="34" t="s">
        <v>32</v>
      </c>
      <c r="O27" s="35"/>
      <c r="Q27" s="56"/>
      <c r="R27" s="56"/>
      <c r="S27" s="56"/>
      <c r="T27" s="56"/>
      <c r="U27" s="56"/>
      <c r="V27" s="56"/>
    </row>
    <row r="28" spans="2:22" ht="14.25" x14ac:dyDescent="0.25">
      <c r="Q28" s="277"/>
      <c r="R28" s="277"/>
      <c r="S28" s="277"/>
      <c r="T28" s="277"/>
      <c r="U28" s="277"/>
      <c r="V28" s="277"/>
    </row>
    <row r="29" spans="2:22" ht="14.25" x14ac:dyDescent="0.25">
      <c r="Q29" s="277"/>
      <c r="R29" s="277"/>
      <c r="S29" s="277"/>
      <c r="T29" s="56"/>
      <c r="U29" s="278"/>
      <c r="V29" s="278"/>
    </row>
    <row r="30" spans="2:22" ht="14.25" x14ac:dyDescent="0.25">
      <c r="Q30" s="57"/>
      <c r="R30" s="57"/>
      <c r="S30" s="57"/>
      <c r="T30" s="56"/>
      <c r="U30" s="57"/>
      <c r="V30" s="56"/>
    </row>
    <row r="31" spans="2:22" x14ac:dyDescent="0.25">
      <c r="B31" s="271" t="s">
        <v>75</v>
      </c>
      <c r="C31" s="271"/>
      <c r="D31" s="271"/>
      <c r="E31" s="271"/>
      <c r="F31" s="271"/>
      <c r="G31" s="271"/>
      <c r="H31" s="271"/>
      <c r="I31" s="110"/>
      <c r="J31" s="110"/>
      <c r="K31" s="110"/>
      <c r="Q31" s="56"/>
      <c r="R31" s="56"/>
      <c r="S31" s="56"/>
      <c r="T31" s="56"/>
      <c r="U31" s="56"/>
      <c r="V31" s="56"/>
    </row>
    <row r="32" spans="2:22" ht="15.75" x14ac:dyDescent="0.25">
      <c r="B32" s="265" t="s">
        <v>4</v>
      </c>
      <c r="C32" s="265"/>
      <c r="D32" s="265"/>
      <c r="E32" s="265"/>
      <c r="F32" s="110"/>
      <c r="G32" s="267" t="s">
        <v>3</v>
      </c>
      <c r="H32" s="267"/>
      <c r="I32" s="112"/>
      <c r="J32" s="267" t="s">
        <v>22</v>
      </c>
      <c r="K32" s="267"/>
      <c r="Q32" s="56"/>
      <c r="R32" s="56"/>
      <c r="S32" s="58"/>
      <c r="T32" s="56"/>
      <c r="U32" s="58"/>
      <c r="V32" s="56"/>
    </row>
    <row r="33" spans="2:22" ht="33.75" x14ac:dyDescent="0.25">
      <c r="B33" s="21" t="s">
        <v>21</v>
      </c>
      <c r="C33" s="6" t="s">
        <v>0</v>
      </c>
      <c r="D33" s="6" t="s">
        <v>1</v>
      </c>
      <c r="E33" s="7" t="s">
        <v>2</v>
      </c>
      <c r="F33" s="110"/>
      <c r="G33" s="7" t="s">
        <v>2</v>
      </c>
      <c r="H33" s="110"/>
      <c r="I33" s="110"/>
      <c r="J33" s="32" t="s">
        <v>23</v>
      </c>
      <c r="K33" s="110"/>
      <c r="Q33" s="56"/>
      <c r="R33" s="56"/>
      <c r="S33" s="56"/>
      <c r="T33" s="56"/>
      <c r="U33" s="56"/>
      <c r="V33" s="56"/>
    </row>
    <row r="34" spans="2:22" ht="14.25" x14ac:dyDescent="0.25">
      <c r="B34" s="276" t="s">
        <v>145</v>
      </c>
      <c r="C34" s="276"/>
      <c r="D34" s="276"/>
      <c r="E34" s="110"/>
      <c r="F34" s="110"/>
      <c r="G34" s="110">
        <v>5.3</v>
      </c>
      <c r="H34" s="110"/>
      <c r="I34" s="110"/>
      <c r="J34" s="110">
        <v>9</v>
      </c>
      <c r="K34" s="110"/>
      <c r="Q34" s="56"/>
      <c r="R34" s="56"/>
      <c r="S34" s="56"/>
      <c r="T34" s="56"/>
      <c r="U34" s="56"/>
      <c r="V34" s="56"/>
    </row>
    <row r="35" spans="2:22" ht="14.25" x14ac:dyDescent="0.25">
      <c r="B35" s="273" t="s">
        <v>76</v>
      </c>
      <c r="C35" s="274"/>
      <c r="D35" s="275"/>
      <c r="E35" s="7">
        <v>0</v>
      </c>
      <c r="F35" s="110"/>
      <c r="G35" s="7">
        <v>5.5</v>
      </c>
      <c r="H35" s="110"/>
      <c r="I35" s="110"/>
      <c r="J35" s="7">
        <v>9</v>
      </c>
      <c r="K35" s="110"/>
      <c r="Q35" s="56"/>
      <c r="R35" s="56"/>
      <c r="S35" s="57"/>
      <c r="T35" s="56"/>
      <c r="U35" s="57"/>
      <c r="V35" s="56"/>
    </row>
    <row r="36" spans="2:22" ht="14.25" x14ac:dyDescent="0.25">
      <c r="B36" s="273" t="s">
        <v>77</v>
      </c>
      <c r="C36" s="274"/>
      <c r="D36" s="275"/>
      <c r="E36" s="7">
        <v>3.6</v>
      </c>
      <c r="F36" s="110"/>
      <c r="G36" s="7">
        <v>8.5</v>
      </c>
      <c r="H36" s="110"/>
      <c r="I36" s="110"/>
      <c r="J36" s="7">
        <v>15</v>
      </c>
      <c r="K36" s="110"/>
    </row>
    <row r="37" spans="2:22" ht="14.25" x14ac:dyDescent="0.25">
      <c r="B37" s="110"/>
      <c r="F37" s="110"/>
      <c r="G37" s="110"/>
      <c r="H37" s="110"/>
      <c r="I37" s="110"/>
      <c r="J37" s="110"/>
      <c r="K37" s="110"/>
    </row>
    <row r="38" spans="2:22" x14ac:dyDescent="0.25">
      <c r="B38" s="110"/>
      <c r="E38" s="8">
        <f>SUM(E35:E36)</f>
        <v>3.6</v>
      </c>
      <c r="F38" s="110"/>
      <c r="G38" s="8">
        <f>SUM(G34:G36)</f>
        <v>19.3</v>
      </c>
      <c r="H38" s="110"/>
      <c r="I38" s="110"/>
      <c r="J38" s="8">
        <f>SUM(J34:J36)</f>
        <v>33</v>
      </c>
      <c r="K38" s="110"/>
    </row>
    <row r="42" spans="2:22" x14ac:dyDescent="0.25">
      <c r="E42" s="5">
        <f>E23+E38</f>
        <v>38.293799999999997</v>
      </c>
      <c r="G42" s="50">
        <f>G38+G5</f>
        <v>42.7</v>
      </c>
      <c r="H42" s="50">
        <f t="shared" ref="H42:J42" si="1">H38+H5</f>
        <v>0</v>
      </c>
      <c r="I42" s="50">
        <f t="shared" si="1"/>
        <v>0</v>
      </c>
      <c r="J42" s="50">
        <f t="shared" si="1"/>
        <v>44.837000000000003</v>
      </c>
    </row>
  </sheetData>
  <sheetProtection algorithmName="SHA-512" hashValue="K5O8kfdXlh8rvcwvXkI8OGs/OULJi5RHHWsI4KCe+2Dg08AK/Dpv+Svk4fQp54MRTVK2lMQOTvxCZFnOAqGCow==" saltValue="Z3XkQRdtSDNKGs7wd/Yd/w==" spinCount="100000" sheet="1" objects="1" scenarios="1"/>
  <mergeCells count="22">
    <mergeCell ref="X1:AC1"/>
    <mergeCell ref="X2:Z2"/>
    <mergeCell ref="AB2:AC2"/>
    <mergeCell ref="Q1:V1"/>
    <mergeCell ref="Q2:S2"/>
    <mergeCell ref="U2:V2"/>
    <mergeCell ref="Q28:V28"/>
    <mergeCell ref="Q29:S29"/>
    <mergeCell ref="U29:V29"/>
    <mergeCell ref="B1:H1"/>
    <mergeCell ref="M1:O1"/>
    <mergeCell ref="B2:E2"/>
    <mergeCell ref="G2:H2"/>
    <mergeCell ref="J2:K2"/>
    <mergeCell ref="M2:O2"/>
    <mergeCell ref="B36:D36"/>
    <mergeCell ref="B31:H31"/>
    <mergeCell ref="B32:E32"/>
    <mergeCell ref="G32:H32"/>
    <mergeCell ref="J32:K32"/>
    <mergeCell ref="B35:D35"/>
    <mergeCell ref="B34:D34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31"/>
  <sheetViews>
    <sheetView workbookViewId="0">
      <selection activeCell="O17" sqref="O17"/>
    </sheetView>
  </sheetViews>
  <sheetFormatPr defaultColWidth="9.140625" defaultRowHeight="15" x14ac:dyDescent="0.25"/>
  <cols>
    <col min="1" max="2" width="9.140625" style="110"/>
    <col min="3" max="3" width="9.140625" style="5"/>
    <col min="4" max="4" width="9.140625" style="5" customWidth="1"/>
    <col min="5" max="5" width="17.28515625" style="5" customWidth="1"/>
    <col min="6" max="12" width="9.140625" style="110"/>
    <col min="13" max="13" width="33.85546875" style="10" customWidth="1"/>
    <col min="14" max="14" width="14" style="10" customWidth="1"/>
    <col min="15" max="16" width="9.140625" style="110"/>
    <col min="17" max="18" width="9.28515625" style="50" bestFit="1" customWidth="1"/>
    <col min="19" max="19" width="11.5703125" style="50" bestFit="1" customWidth="1"/>
    <col min="20" max="20" width="9.140625" style="50"/>
    <col min="21" max="21" width="10.42578125" style="50" bestFit="1" customWidth="1"/>
    <col min="22" max="22" width="9.140625" style="50"/>
    <col min="23" max="23" width="5.42578125" style="110" customWidth="1"/>
    <col min="24" max="16384" width="9.140625" style="110"/>
  </cols>
  <sheetData>
    <row r="1" spans="2:22" ht="30.75" customHeight="1" x14ac:dyDescent="0.25">
      <c r="B1" s="271" t="s">
        <v>5</v>
      </c>
      <c r="C1" s="271"/>
      <c r="D1" s="271"/>
      <c r="E1" s="271"/>
      <c r="F1" s="271"/>
      <c r="G1" s="271"/>
      <c r="H1" s="271"/>
      <c r="L1" s="2"/>
      <c r="M1" s="270" t="s">
        <v>20</v>
      </c>
      <c r="N1" s="270"/>
      <c r="O1" s="270"/>
      <c r="Q1" s="280" t="s">
        <v>45</v>
      </c>
      <c r="R1" s="281"/>
      <c r="S1" s="281"/>
      <c r="T1" s="281"/>
      <c r="U1" s="281"/>
      <c r="V1" s="282"/>
    </row>
    <row r="2" spans="2:22" ht="54.75" customHeight="1" x14ac:dyDescent="0.25">
      <c r="B2" s="265" t="s">
        <v>4</v>
      </c>
      <c r="C2" s="265"/>
      <c r="D2" s="265"/>
      <c r="E2" s="265"/>
      <c r="G2" s="267" t="s">
        <v>3</v>
      </c>
      <c r="H2" s="267"/>
      <c r="I2" s="112"/>
      <c r="J2" s="267" t="s">
        <v>22</v>
      </c>
      <c r="K2" s="267"/>
      <c r="L2" s="9"/>
      <c r="M2" s="265" t="s">
        <v>6</v>
      </c>
      <c r="N2" s="265"/>
      <c r="O2" s="265"/>
      <c r="Q2" s="283" t="s">
        <v>42</v>
      </c>
      <c r="R2" s="283"/>
      <c r="S2" s="283"/>
      <c r="U2" s="279" t="s">
        <v>44</v>
      </c>
      <c r="V2" s="279"/>
    </row>
    <row r="3" spans="2:22" ht="38.25" customHeight="1" x14ac:dyDescent="0.25">
      <c r="B3" s="21" t="s">
        <v>21</v>
      </c>
      <c r="C3" s="6" t="s">
        <v>0</v>
      </c>
      <c r="D3" s="6" t="s">
        <v>1</v>
      </c>
      <c r="E3" s="7" t="s">
        <v>2</v>
      </c>
      <c r="G3" s="7" t="s">
        <v>2</v>
      </c>
      <c r="J3" s="32" t="s">
        <v>23</v>
      </c>
      <c r="M3" s="19" t="s">
        <v>15</v>
      </c>
      <c r="N3" s="111" t="s">
        <v>25</v>
      </c>
      <c r="O3" s="111" t="s">
        <v>16</v>
      </c>
      <c r="Q3" s="52" t="s">
        <v>43</v>
      </c>
      <c r="R3" s="52" t="s">
        <v>1</v>
      </c>
      <c r="S3" s="61" t="s">
        <v>2</v>
      </c>
      <c r="U3" s="61" t="s">
        <v>2</v>
      </c>
    </row>
    <row r="4" spans="2:22" ht="14.25" x14ac:dyDescent="0.25">
      <c r="C4" s="110"/>
      <c r="D4" s="110"/>
      <c r="E4" s="110"/>
      <c r="M4" s="110"/>
      <c r="N4" s="110"/>
    </row>
    <row r="5" spans="2:22" x14ac:dyDescent="0.25">
      <c r="B5" s="4">
        <v>1</v>
      </c>
      <c r="C5" s="6">
        <v>4.97</v>
      </c>
      <c r="D5" s="6">
        <v>2</v>
      </c>
      <c r="E5" s="7">
        <f>C5*D5</f>
        <v>9.94</v>
      </c>
      <c r="G5" s="8">
        <v>4.5</v>
      </c>
      <c r="J5" s="8">
        <v>2</v>
      </c>
      <c r="M5" s="14" t="s">
        <v>7</v>
      </c>
      <c r="N5" s="14"/>
      <c r="O5" s="17">
        <v>1</v>
      </c>
      <c r="Q5" s="143">
        <v>4.97</v>
      </c>
      <c r="R5" s="143">
        <v>1</v>
      </c>
      <c r="S5" s="144">
        <f>SUM(Q5*R5)</f>
        <v>4.97</v>
      </c>
      <c r="U5" s="62">
        <v>4.5</v>
      </c>
    </row>
    <row r="6" spans="2:22" ht="14.25" x14ac:dyDescent="0.25">
      <c r="B6" s="4">
        <v>2</v>
      </c>
      <c r="C6" s="6">
        <v>0.89</v>
      </c>
      <c r="D6" s="6">
        <v>2</v>
      </c>
      <c r="E6" s="7">
        <f t="shared" ref="E6:E9" si="0">C6*D6</f>
        <v>1.78</v>
      </c>
      <c r="M6" s="14" t="s">
        <v>8</v>
      </c>
      <c r="N6" s="14"/>
      <c r="O6" s="17">
        <v>0</v>
      </c>
      <c r="Q6" s="143">
        <v>0.89</v>
      </c>
      <c r="R6" s="143">
        <v>1</v>
      </c>
      <c r="S6" s="144">
        <f>SUM(Q6*R6)</f>
        <v>0.89</v>
      </c>
    </row>
    <row r="7" spans="2:22" ht="14.25" x14ac:dyDescent="0.25">
      <c r="B7" s="4">
        <v>3</v>
      </c>
      <c r="C7" s="6">
        <v>0.89</v>
      </c>
      <c r="D7" s="6">
        <v>2</v>
      </c>
      <c r="E7" s="7">
        <f t="shared" si="0"/>
        <v>1.78</v>
      </c>
      <c r="M7" s="14" t="s">
        <v>9</v>
      </c>
      <c r="N7" s="14"/>
      <c r="O7" s="17">
        <v>1</v>
      </c>
      <c r="Q7" s="143">
        <v>0.89</v>
      </c>
      <c r="R7" s="143">
        <v>1</v>
      </c>
      <c r="S7" s="144">
        <f>SUM(Q7*R7)</f>
        <v>0.89</v>
      </c>
      <c r="U7" s="116"/>
    </row>
    <row r="8" spans="2:22" ht="15" customHeight="1" x14ac:dyDescent="0.25">
      <c r="B8" s="4">
        <v>4</v>
      </c>
      <c r="C8" s="6">
        <v>1.36</v>
      </c>
      <c r="D8" s="6">
        <v>2</v>
      </c>
      <c r="E8" s="7">
        <f t="shared" si="0"/>
        <v>2.72</v>
      </c>
      <c r="M8" s="14" t="s">
        <v>18</v>
      </c>
      <c r="N8" s="14"/>
      <c r="O8" s="17">
        <v>1</v>
      </c>
      <c r="Q8" s="143">
        <v>1.7</v>
      </c>
      <c r="R8" s="143">
        <v>3</v>
      </c>
      <c r="S8" s="144">
        <f>SUM(Q8*R8)</f>
        <v>5.0999999999999996</v>
      </c>
      <c r="U8" s="116"/>
    </row>
    <row r="9" spans="2:22" x14ac:dyDescent="0.25">
      <c r="B9" s="4">
        <v>5</v>
      </c>
      <c r="C9" s="6">
        <v>0.2</v>
      </c>
      <c r="D9" s="6">
        <v>0.89</v>
      </c>
      <c r="E9" s="7">
        <f t="shared" si="0"/>
        <v>0.17800000000000002</v>
      </c>
      <c r="M9" s="14" t="s">
        <v>10</v>
      </c>
      <c r="N9" s="14"/>
      <c r="O9" s="17">
        <v>1</v>
      </c>
      <c r="Q9" s="50">
        <v>1.36</v>
      </c>
      <c r="R9" s="50">
        <v>1</v>
      </c>
      <c r="S9" s="50">
        <f>SUM(Q9*R9)</f>
        <v>1.36</v>
      </c>
    </row>
    <row r="10" spans="2:22" ht="14.25" x14ac:dyDescent="0.25">
      <c r="B10" s="4">
        <v>6</v>
      </c>
      <c r="C10" s="6"/>
      <c r="D10" s="6"/>
      <c r="E10" s="7"/>
      <c r="M10" s="14" t="s">
        <v>11</v>
      </c>
      <c r="N10" s="14"/>
      <c r="O10" s="17">
        <v>1</v>
      </c>
      <c r="S10" s="50">
        <v>1.47</v>
      </c>
    </row>
    <row r="11" spans="2:22" ht="14.25" x14ac:dyDescent="0.25">
      <c r="B11" s="4">
        <v>7</v>
      </c>
      <c r="C11" s="6"/>
      <c r="D11" s="6"/>
      <c r="E11" s="7"/>
      <c r="M11" s="14"/>
      <c r="N11" s="14"/>
      <c r="O11" s="17"/>
      <c r="Q11" s="116"/>
      <c r="R11" s="116"/>
      <c r="S11" s="116"/>
      <c r="T11" s="116"/>
      <c r="U11" s="116"/>
      <c r="V11" s="116"/>
    </row>
    <row r="12" spans="2:22" ht="14.25" x14ac:dyDescent="0.25">
      <c r="B12" s="4">
        <v>8</v>
      </c>
      <c r="C12" s="6"/>
      <c r="D12" s="6"/>
      <c r="E12" s="7"/>
      <c r="M12" s="14"/>
      <c r="N12" s="14"/>
      <c r="O12" s="17"/>
      <c r="Q12" s="116"/>
      <c r="R12" s="116"/>
      <c r="S12" s="62">
        <f>S5+S6+S7+S8+S9+S10</f>
        <v>14.679999999999998</v>
      </c>
      <c r="T12" s="116"/>
      <c r="U12" s="116"/>
      <c r="V12" s="116"/>
    </row>
    <row r="13" spans="2:22" ht="14.25" x14ac:dyDescent="0.25">
      <c r="B13" s="4">
        <v>9</v>
      </c>
      <c r="C13" s="6"/>
      <c r="D13" s="6"/>
      <c r="E13" s="7"/>
      <c r="M13" s="14"/>
      <c r="N13" s="14"/>
      <c r="O13" s="17"/>
      <c r="Q13" s="116"/>
      <c r="R13" s="116"/>
      <c r="S13" s="116"/>
      <c r="T13" s="116"/>
      <c r="U13" s="116"/>
      <c r="V13" s="116"/>
    </row>
    <row r="14" spans="2:22" ht="14.25" x14ac:dyDescent="0.25">
      <c r="B14" s="4">
        <v>10</v>
      </c>
      <c r="C14" s="6"/>
      <c r="D14" s="6"/>
      <c r="E14" s="7"/>
      <c r="Q14" s="116"/>
      <c r="R14" s="116"/>
      <c r="S14" s="116"/>
      <c r="T14" s="116"/>
      <c r="U14" s="116"/>
      <c r="V14" s="116"/>
    </row>
    <row r="15" spans="2:22" ht="14.25" x14ac:dyDescent="0.25">
      <c r="B15" s="4">
        <v>11</v>
      </c>
      <c r="C15" s="6"/>
      <c r="D15" s="6"/>
      <c r="E15" s="7"/>
      <c r="Q15" s="116"/>
      <c r="R15" s="116"/>
      <c r="S15" s="116"/>
      <c r="T15" s="116"/>
      <c r="U15" s="116"/>
      <c r="V15" s="116"/>
    </row>
    <row r="16" spans="2:22" ht="14.25" x14ac:dyDescent="0.25">
      <c r="B16" s="4">
        <v>12</v>
      </c>
      <c r="C16" s="6"/>
      <c r="D16" s="6"/>
      <c r="E16" s="7"/>
      <c r="Q16" s="116"/>
      <c r="R16" s="116"/>
      <c r="T16" s="116"/>
      <c r="U16" s="116"/>
      <c r="V16" s="116"/>
    </row>
    <row r="17" spans="2:22" ht="14.25" x14ac:dyDescent="0.25">
      <c r="B17" s="4">
        <v>13</v>
      </c>
      <c r="C17" s="6"/>
      <c r="D17" s="6"/>
      <c r="E17" s="7"/>
      <c r="M17" s="30" t="s">
        <v>24</v>
      </c>
      <c r="N17" s="31" t="s">
        <v>38</v>
      </c>
      <c r="O17" s="16">
        <v>1</v>
      </c>
      <c r="Q17" s="116"/>
      <c r="R17" s="116"/>
      <c r="S17" s="116"/>
      <c r="T17" s="116"/>
      <c r="U17" s="116"/>
      <c r="V17" s="116"/>
    </row>
    <row r="18" spans="2:22" ht="14.25" x14ac:dyDescent="0.25">
      <c r="B18" s="4">
        <v>14</v>
      </c>
      <c r="C18" s="6"/>
      <c r="D18" s="6"/>
      <c r="E18" s="7"/>
      <c r="M18" s="110"/>
      <c r="N18" s="110"/>
      <c r="Q18" s="116"/>
      <c r="R18" s="116"/>
      <c r="S18" s="116"/>
      <c r="T18" s="116"/>
      <c r="U18" s="116"/>
      <c r="V18" s="116"/>
    </row>
    <row r="19" spans="2:22" x14ac:dyDescent="0.25">
      <c r="B19" s="4">
        <v>15</v>
      </c>
      <c r="C19" s="6"/>
      <c r="D19" s="6"/>
      <c r="E19" s="7">
        <f t="shared" ref="E19:E21" si="1">C19*D19</f>
        <v>0</v>
      </c>
      <c r="M19" s="15" t="s">
        <v>12</v>
      </c>
      <c r="N19" s="15" t="s">
        <v>32</v>
      </c>
      <c r="O19" s="18">
        <v>1</v>
      </c>
      <c r="Q19" s="116"/>
      <c r="R19" s="116"/>
      <c r="S19" s="116"/>
      <c r="T19" s="116"/>
      <c r="U19" s="116"/>
      <c r="V19" s="116"/>
    </row>
    <row r="20" spans="2:22" x14ac:dyDescent="0.25">
      <c r="B20" s="4">
        <v>16</v>
      </c>
      <c r="C20" s="6"/>
      <c r="D20" s="6"/>
      <c r="E20" s="7">
        <f t="shared" si="1"/>
        <v>0</v>
      </c>
      <c r="M20" s="15" t="s">
        <v>13</v>
      </c>
      <c r="N20" s="15" t="s">
        <v>32</v>
      </c>
      <c r="O20" s="18">
        <v>1</v>
      </c>
      <c r="Q20" s="116"/>
      <c r="R20" s="116"/>
      <c r="S20" s="116"/>
      <c r="T20" s="116"/>
      <c r="U20" s="116"/>
      <c r="V20" s="116"/>
    </row>
    <row r="21" spans="2:22" x14ac:dyDescent="0.25">
      <c r="B21" s="4">
        <v>17</v>
      </c>
      <c r="C21" s="6"/>
      <c r="D21" s="6"/>
      <c r="E21" s="7">
        <f t="shared" si="1"/>
        <v>0</v>
      </c>
      <c r="M21" s="15" t="s">
        <v>14</v>
      </c>
      <c r="N21" s="15" t="s">
        <v>32</v>
      </c>
      <c r="O21" s="18">
        <v>1</v>
      </c>
      <c r="Q21" s="116"/>
      <c r="R21" s="116"/>
      <c r="S21" s="116"/>
      <c r="T21" s="116"/>
      <c r="U21" s="116"/>
      <c r="V21" s="116"/>
    </row>
    <row r="22" spans="2:22" ht="14.25" x14ac:dyDescent="0.25">
      <c r="Q22" s="116"/>
      <c r="R22" s="116"/>
      <c r="S22" s="116"/>
      <c r="T22" s="116"/>
      <c r="U22" s="116"/>
      <c r="V22" s="116"/>
    </row>
    <row r="23" spans="2:22" ht="14.25" x14ac:dyDescent="0.25">
      <c r="E23" s="8">
        <f>SUM(E5:E21)</f>
        <v>16.398</v>
      </c>
      <c r="M23" s="13" t="s">
        <v>26</v>
      </c>
      <c r="N23" s="13" t="s">
        <v>27</v>
      </c>
      <c r="O23" s="33">
        <v>1</v>
      </c>
      <c r="Q23" s="116"/>
      <c r="R23" s="116"/>
      <c r="S23" s="116"/>
      <c r="T23" s="116"/>
      <c r="U23" s="116"/>
      <c r="V23" s="116"/>
    </row>
    <row r="24" spans="2:22" ht="14.25" x14ac:dyDescent="0.25">
      <c r="Q24" s="113"/>
      <c r="R24" s="113"/>
      <c r="S24" s="113"/>
      <c r="T24" s="113"/>
      <c r="U24" s="113"/>
      <c r="V24" s="113"/>
    </row>
    <row r="25" spans="2:22" x14ac:dyDescent="0.25">
      <c r="M25" s="34" t="s">
        <v>31</v>
      </c>
      <c r="N25" s="34" t="s">
        <v>32</v>
      </c>
      <c r="O25" s="35"/>
      <c r="Q25" s="113"/>
      <c r="R25" s="113"/>
      <c r="S25" s="113"/>
      <c r="T25" s="113"/>
      <c r="U25" s="113"/>
      <c r="V25" s="113"/>
    </row>
    <row r="26" spans="2:22" ht="14.25" x14ac:dyDescent="0.25">
      <c r="Q26" s="277"/>
      <c r="R26" s="277"/>
      <c r="S26" s="277"/>
      <c r="T26" s="277"/>
      <c r="U26" s="277"/>
      <c r="V26" s="277"/>
    </row>
    <row r="27" spans="2:22" ht="14.25" x14ac:dyDescent="0.25">
      <c r="Q27" s="277"/>
      <c r="R27" s="277"/>
      <c r="S27" s="277"/>
      <c r="T27" s="113"/>
      <c r="U27" s="278"/>
      <c r="V27" s="278"/>
    </row>
    <row r="28" spans="2:22" ht="14.25" x14ac:dyDescent="0.25">
      <c r="Q28" s="57"/>
      <c r="R28" s="57"/>
      <c r="S28" s="57"/>
      <c r="T28" s="113"/>
      <c r="U28" s="57"/>
      <c r="V28" s="113"/>
    </row>
    <row r="31" spans="2:22" ht="14.25" x14ac:dyDescent="0.25">
      <c r="E31" s="5" t="e">
        <f>E23+#REF!</f>
        <v>#REF!</v>
      </c>
      <c r="G31" s="50" t="e">
        <f>#REF!+G5</f>
        <v>#REF!</v>
      </c>
      <c r="H31" s="50" t="e">
        <f>#REF!+H5</f>
        <v>#REF!</v>
      </c>
      <c r="I31" s="50" t="e">
        <f>#REF!+I5</f>
        <v>#REF!</v>
      </c>
      <c r="J31" s="50" t="e">
        <f>#REF!+J5</f>
        <v>#REF!</v>
      </c>
    </row>
  </sheetData>
  <sheetProtection algorithmName="SHA-512" hashValue="uqPqIiEYdWc+/LC2WmqvN+C6aszlkm72xaxHdesHMHE6cRNScAkN+XD+9OQsHQCkodI+i/DPhr104fqevtLmNA==" saltValue="LMfr1f8a93GVvViu3rE8jg==" spinCount="100000" sheet="1" objects="1" scenarios="1"/>
  <mergeCells count="12">
    <mergeCell ref="Q26:V26"/>
    <mergeCell ref="Q27:S27"/>
    <mergeCell ref="U27:V27"/>
    <mergeCell ref="B1:H1"/>
    <mergeCell ref="M1:O1"/>
    <mergeCell ref="Q1:V1"/>
    <mergeCell ref="B2:E2"/>
    <mergeCell ref="G2:H2"/>
    <mergeCell ref="J2:K2"/>
    <mergeCell ref="M2:O2"/>
    <mergeCell ref="Q2:S2"/>
    <mergeCell ref="U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</vt:i4>
      </vt:variant>
    </vt:vector>
  </HeadingPairs>
  <TitlesOfParts>
    <vt:vector size="5" baseType="lpstr">
      <vt:lpstr>SKUPNO</vt:lpstr>
      <vt:lpstr>Stranišča za učitelje</vt:lpstr>
      <vt:lpstr>dijakinje _invalidi + čistilke</vt:lpstr>
      <vt:lpstr>spodnje stranišče</vt:lpstr>
      <vt:lpstr>SKUPNO!Področje_tiskanja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ŽG</dc:creator>
  <cp:lastModifiedBy>Gvido Jager</cp:lastModifiedBy>
  <cp:lastPrinted>2021-09-17T10:55:10Z</cp:lastPrinted>
  <dcterms:created xsi:type="dcterms:W3CDTF">2020-06-05T17:21:15Z</dcterms:created>
  <dcterms:modified xsi:type="dcterms:W3CDTF">2021-09-27T16:53:46Z</dcterms:modified>
</cp:coreProperties>
</file>